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stillings ark" sheetId="1" r:id="rId4"/>
    <sheet state="visible" name="Data" sheetId="2" r:id="rId5"/>
    <sheet state="visible" name="SDH" sheetId="3" r:id="rId6"/>
  </sheets>
  <definedNames/>
  <calcPr/>
  <extLst>
    <ext uri="GoogleSheetsCustomDataVersion2">
      <go:sheetsCustomData xmlns:go="http://customooxmlschemas.google.com/" r:id="rId7" roundtripDataChecksum="ha9BMBQZh6AqaFNkHSm0eckk8cQDYKIqaou9OsZ+XVc="/>
    </ext>
  </extLst>
</workbook>
</file>

<file path=xl/sharedStrings.xml><?xml version="1.0" encoding="utf-8"?>
<sst xmlns="http://schemas.openxmlformats.org/spreadsheetml/2006/main" count="339" uniqueCount="103">
  <si>
    <t>Ungdom</t>
  </si>
  <si>
    <t>Kampsæt Humlebæk Boldklub</t>
  </si>
  <si>
    <t>Voksen - unisex</t>
  </si>
  <si>
    <t>Voksen &amp; ungdom</t>
  </si>
  <si>
    <t>Vigtige detaljer til materiale fra sponsor:</t>
  </si>
  <si>
    <t>Jersey</t>
  </si>
  <si>
    <t>Shorts</t>
  </si>
  <si>
    <t>Årgang</t>
  </si>
  <si>
    <t>Alle filer skal leveres i vektor format - oftest kommer de som AI- eller EPS filer</t>
  </si>
  <si>
    <t>Strømper</t>
  </si>
  <si>
    <t>Antal</t>
  </si>
  <si>
    <t>Drenge</t>
  </si>
  <si>
    <t>Pige</t>
  </si>
  <si>
    <t>Er dette ikke muligt, så kan logo'er rentegnes af grafiker for mellem 600,00 &amp; 800,00 kr. afhængig af tidsforbrug.</t>
  </si>
  <si>
    <t>Træner/holdleder</t>
  </si>
  <si>
    <t>Udfyldt af</t>
  </si>
  <si>
    <t>Dato</t>
  </si>
  <si>
    <t>XS</t>
  </si>
  <si>
    <t>27-30</t>
  </si>
  <si>
    <r>
      <rPr>
        <rFont val="Aptos Narrow"/>
        <b/>
        <color theme="1"/>
        <sz val="11.0"/>
      </rPr>
      <t>OBS!</t>
    </r>
    <r>
      <rPr>
        <rFont val="Aptos Narrow"/>
        <color theme="1"/>
        <sz val="11.0"/>
      </rPr>
      <t xml:space="preserve"> Vi anbefaler at både klub og sponsor godkender det endelige layout inden tryk, for at imødegå evt. fejl eller misforståelser inden tryk.</t>
    </r>
  </si>
  <si>
    <t>Markspiller</t>
  </si>
  <si>
    <t>Model</t>
  </si>
  <si>
    <t>Størrelser</t>
  </si>
  <si>
    <t>Beskrivelse</t>
  </si>
  <si>
    <t>Nr.</t>
  </si>
  <si>
    <t>Varenummer</t>
  </si>
  <si>
    <t>Farve</t>
  </si>
  <si>
    <t>S</t>
  </si>
  <si>
    <t>XS til 3XL</t>
  </si>
  <si>
    <t>teamGOAL Matchday Jersey</t>
  </si>
  <si>
    <t>Sponsor tryk</t>
  </si>
  <si>
    <t>705747-12</t>
  </si>
  <si>
    <t>Hvid/Electric-blue lemonade</t>
  </si>
  <si>
    <t>31-34</t>
  </si>
  <si>
    <t>116 til 164</t>
  </si>
  <si>
    <t>teamGOAL Matchday Jersey JR</t>
  </si>
  <si>
    <t>705748-12</t>
  </si>
  <si>
    <t>Placering</t>
  </si>
  <si>
    <t>Logo / Sponsor</t>
  </si>
  <si>
    <t>Farve/r</t>
  </si>
  <si>
    <t>Antal Farver</t>
  </si>
  <si>
    <t>M</t>
  </si>
  <si>
    <t>Evt. kommentar</t>
  </si>
  <si>
    <t>35-38</t>
  </si>
  <si>
    <t>L</t>
  </si>
  <si>
    <t>39-42</t>
  </si>
  <si>
    <t>teamGOAL Shorts</t>
  </si>
  <si>
    <t>705752-02</t>
  </si>
  <si>
    <t>Electric-blue lemonade</t>
  </si>
  <si>
    <t>teamGOAL Shorts JR</t>
  </si>
  <si>
    <t>705753-02</t>
  </si>
  <si>
    <t>XL</t>
  </si>
  <si>
    <t>43-46</t>
  </si>
  <si>
    <t>I alt</t>
  </si>
  <si>
    <t>2XL</t>
  </si>
  <si>
    <t>Obligatorisk Tryk til HIF</t>
  </si>
  <si>
    <t>27-30 til 47-49</t>
  </si>
  <si>
    <t>Team LIGA Socks CORE</t>
  </si>
  <si>
    <t>703441-02</t>
  </si>
  <si>
    <t>47-49</t>
  </si>
  <si>
    <t>3XL</t>
  </si>
  <si>
    <t>V. bryst</t>
  </si>
  <si>
    <t>HB Vævet logo</t>
  </si>
  <si>
    <t>Hvid / Blå</t>
  </si>
  <si>
    <t>Fast placering</t>
  </si>
  <si>
    <t>H. lår</t>
  </si>
  <si>
    <t>Målvogter Jersey</t>
  </si>
  <si>
    <t>Ryg - Voksen</t>
  </si>
  <si>
    <t>Nummer - 25 cm</t>
  </si>
  <si>
    <t>Blå</t>
  </si>
  <si>
    <t>Ryg - børn</t>
  </si>
  <si>
    <t>Nummer - 22 cm</t>
  </si>
  <si>
    <t>Målvogter Shorts</t>
  </si>
  <si>
    <t>Målvogter Strømper</t>
  </si>
  <si>
    <t>V. lår (over Puma)</t>
  </si>
  <si>
    <t>Nummer - 7 cm</t>
  </si>
  <si>
    <t>Hvid</t>
  </si>
  <si>
    <t>teamPACER GK LS Jersey</t>
  </si>
  <si>
    <t>704933-42</t>
  </si>
  <si>
    <t>Fluo Yellow</t>
  </si>
  <si>
    <t>teamPACER GK LS Jersey JR</t>
  </si>
  <si>
    <t>704939-42</t>
  </si>
  <si>
    <t>S til 3XL</t>
  </si>
  <si>
    <t>704933-43</t>
  </si>
  <si>
    <t>Smoked Pearl</t>
  </si>
  <si>
    <t>704939-43</t>
  </si>
  <si>
    <t>Målvogter</t>
  </si>
  <si>
    <t>Farve Jersey</t>
  </si>
  <si>
    <t>Farve Shorts</t>
  </si>
  <si>
    <t>teamLIGA Shorts</t>
  </si>
  <si>
    <t>704924-42</t>
  </si>
  <si>
    <t>teamLIGA Shorts Jr</t>
  </si>
  <si>
    <t>704931-42</t>
  </si>
  <si>
    <t>704924-03</t>
  </si>
  <si>
    <t>Sort</t>
  </si>
  <si>
    <t>704931-03</t>
  </si>
  <si>
    <t>703441-03</t>
  </si>
  <si>
    <t>37-30</t>
  </si>
  <si>
    <t>NEDENSTÅENDE MÅ IKKE REDIGERES!</t>
  </si>
  <si>
    <t>Jersey farve</t>
  </si>
  <si>
    <t>Shorts farve</t>
  </si>
  <si>
    <t>Kolonne1</t>
  </si>
  <si>
    <t>Kolonne12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</si>
</sst>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ptos Narrow"/>
      <scheme val="minor"/>
    </font>
    <font>
      <b/>
      <sz val="11.0"/>
      <color theme="1"/>
      <name val="Aptos Narrow"/>
    </font>
    <font/>
    <font>
      <b/>
      <sz val="18.0"/>
      <color theme="1"/>
      <name val="Aptos Narrow"/>
    </font>
    <font>
      <b/>
      <sz val="16.0"/>
      <color theme="1"/>
      <name val="Aptos Narrow"/>
    </font>
    <font>
      <sz val="11.0"/>
      <color theme="1"/>
      <name val="Aptos Narrow"/>
    </font>
    <font>
      <sz val="11.0"/>
      <color rgb="FFFF0000"/>
      <name val="Aptos Narrow"/>
    </font>
    <font>
      <i/>
      <sz val="11.0"/>
      <color theme="1"/>
      <name val="Aptos Narrow"/>
    </font>
    <font>
      <b/>
      <sz val="11.0"/>
      <color theme="0"/>
      <name val="Aptos Narrow"/>
    </font>
    <font>
      <sz val="11.0"/>
      <color theme="0"/>
      <name val="Aptos Narrow"/>
    </font>
  </fonts>
  <fills count="15">
    <fill>
      <patternFill patternType="none"/>
    </fill>
    <fill>
      <patternFill patternType="lightGray"/>
    </fill>
    <fill>
      <patternFill patternType="solid">
        <fgColor rgb="FFF1CEEE"/>
        <bgColor rgb="FFF1CEEE"/>
      </patternFill>
    </fill>
    <fill>
      <patternFill patternType="solid">
        <fgColor rgb="FF4D94D8"/>
        <bgColor rgb="FF4D94D8"/>
      </patternFill>
    </fill>
    <fill>
      <patternFill patternType="solid">
        <fgColor rgb="FFD9F2D0"/>
        <bgColor rgb="FFD9F2D0"/>
      </patternFill>
    </fill>
    <fill>
      <patternFill patternType="solid">
        <fgColor rgb="FFF1A983"/>
        <bgColor rgb="FFF1A983"/>
      </patternFill>
    </fill>
    <fill>
      <patternFill patternType="solid">
        <fgColor rgb="FFBFBFBF"/>
        <bgColor rgb="FFBFBFBF"/>
      </patternFill>
    </fill>
    <fill>
      <patternFill patternType="solid">
        <fgColor rgb="FFDBE9F7"/>
        <bgColor rgb="FFDBE9F7"/>
      </patternFill>
    </fill>
    <fill>
      <patternFill patternType="solid">
        <fgColor rgb="FFFAE2D5"/>
        <bgColor rgb="FFFAE2D5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B7B7B7"/>
        <bgColor rgb="FFB7B7B7"/>
      </patternFill>
    </fill>
    <fill>
      <patternFill patternType="solid">
        <fgColor rgb="FFA6C9EB"/>
        <bgColor rgb="FFA6C9EB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</fills>
  <borders count="70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left style="medium">
        <color rgb="FF000000"/>
      </left>
      <top/>
    </border>
    <border>
      <top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1" fillId="3" fontId="3" numFmtId="0" xfId="0" applyAlignment="1" applyBorder="1" applyFill="1" applyFont="1">
      <alignment horizontal="center" vertical="center"/>
    </xf>
    <xf borderId="3" fillId="0" fontId="2" numFmtId="0" xfId="0" applyBorder="1" applyFont="1"/>
    <xf borderId="4" fillId="4" fontId="1" numFmtId="0" xfId="0" applyAlignment="1" applyBorder="1" applyFill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1" fillId="0" fontId="1" numFmtId="0" xfId="0" applyAlignment="1" applyBorder="1" applyFont="1">
      <alignment horizontal="center"/>
    </xf>
    <xf borderId="7" fillId="5" fontId="4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6" fontId="1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9" fillId="7" fontId="1" numFmtId="0" xfId="0" applyAlignment="1" applyBorder="1" applyFill="1" applyFont="1">
      <alignment horizontal="center"/>
    </xf>
    <xf borderId="12" fillId="0" fontId="2" numFmtId="0" xfId="0" applyBorder="1" applyFont="1"/>
    <xf borderId="13" fillId="6" fontId="1" numFmtId="0" xfId="0" applyAlignment="1" applyBorder="1" applyFont="1">
      <alignment horizontal="center"/>
    </xf>
    <xf borderId="14" fillId="8" fontId="5" numFmtId="0" xfId="0" applyAlignment="1" applyBorder="1" applyFill="1" applyFont="1">
      <alignment horizontal="center" shrinkToFit="0" vertical="center" wrapText="1"/>
    </xf>
    <xf borderId="15" fillId="0" fontId="2" numFmtId="0" xfId="0" applyBorder="1" applyFont="1"/>
    <xf borderId="16" fillId="9" fontId="5" numFmtId="0" xfId="0" applyAlignment="1" applyBorder="1" applyFill="1" applyFont="1">
      <alignment horizontal="center"/>
    </xf>
    <xf borderId="17" fillId="0" fontId="2" numFmtId="0" xfId="0" applyBorder="1" applyFont="1"/>
    <xf borderId="18" fillId="9" fontId="5" numFmtId="0" xfId="0" applyAlignment="1" applyBorder="1" applyFont="1">
      <alignment horizontal="center"/>
    </xf>
    <xf borderId="19" fillId="7" fontId="1" numFmtId="0" xfId="0" applyAlignment="1" applyBorder="1" applyFont="1">
      <alignment horizontal="center"/>
    </xf>
    <xf borderId="20" fillId="0" fontId="2" numFmtId="0" xfId="0" applyBorder="1" applyFont="1"/>
    <xf borderId="21" fillId="0" fontId="2" numFmtId="0" xfId="0" applyBorder="1" applyFont="1"/>
    <xf borderId="22" fillId="9" fontId="5" numFmtId="0" xfId="0" applyAlignment="1" applyBorder="1" applyFont="1">
      <alignment horizontal="center"/>
    </xf>
    <xf borderId="23" fillId="7" fontId="1" numFmtId="0" xfId="0" applyAlignment="1" applyBorder="1" applyFont="1">
      <alignment horizontal="center"/>
    </xf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5" numFmtId="0" xfId="0" applyAlignment="1" applyBorder="1" applyFont="1">
      <alignment horizontal="center"/>
    </xf>
    <xf borderId="28" fillId="0" fontId="2" numFmtId="0" xfId="0" applyBorder="1" applyFont="1"/>
    <xf borderId="29" fillId="0" fontId="5" numFmtId="0" xfId="0" applyAlignment="1" applyBorder="1" applyFont="1">
      <alignment horizontal="center"/>
    </xf>
    <xf borderId="30" fillId="0" fontId="2" numFmtId="0" xfId="0" applyBorder="1" applyFont="1"/>
    <xf borderId="31" fillId="0" fontId="2" numFmtId="0" xfId="0" applyBorder="1" applyFont="1"/>
    <xf borderId="32" fillId="0" fontId="5" numFmtId="0" xfId="0" applyAlignment="1" applyBorder="1" applyFont="1">
      <alignment horizontal="center"/>
    </xf>
    <xf borderId="33" fillId="0" fontId="2" numFmtId="0" xfId="0" applyBorder="1" applyFont="1"/>
    <xf borderId="34" fillId="8" fontId="5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0" fontId="2" numFmtId="0" xfId="0" applyBorder="1" applyFont="1"/>
    <xf borderId="9" fillId="7" fontId="1" numFmtId="0" xfId="0" applyAlignment="1" applyBorder="1" applyFont="1">
      <alignment horizontal="center" vertical="center"/>
    </xf>
    <xf borderId="37" fillId="0" fontId="5" numFmtId="0" xfId="0" applyAlignment="1" applyBorder="1" applyFont="1">
      <alignment horizontal="center"/>
    </xf>
    <xf borderId="13" fillId="7" fontId="1" numFmtId="0" xfId="0" applyAlignment="1" applyBorder="1" applyFont="1">
      <alignment horizontal="center"/>
    </xf>
    <xf borderId="38" fillId="0" fontId="2" numFmtId="0" xfId="0" applyBorder="1" applyFont="1"/>
    <xf borderId="39" fillId="7" fontId="1" numFmtId="0" xfId="0" applyAlignment="1" applyBorder="1" applyFont="1">
      <alignment horizontal="center"/>
    </xf>
    <xf borderId="40" fillId="3" fontId="1" numFmtId="0" xfId="0" applyAlignment="1" applyBorder="1" applyFont="1">
      <alignment horizontal="center"/>
    </xf>
    <xf borderId="41" fillId="0" fontId="2" numFmtId="0" xfId="0" applyBorder="1" applyFont="1"/>
    <xf borderId="19" fillId="0" fontId="1" numFmtId="0" xfId="0" applyAlignment="1" applyBorder="1" applyFont="1">
      <alignment horizontal="center" vertical="center"/>
    </xf>
    <xf borderId="42" fillId="0" fontId="2" numFmtId="0" xfId="0" applyBorder="1" applyFont="1"/>
    <xf borderId="0" fillId="0" fontId="5" numFmtId="0" xfId="0" applyAlignment="1" applyFont="1">
      <alignment horizontal="center"/>
    </xf>
    <xf borderId="20" fillId="0" fontId="5" numFmtId="0" xfId="0" applyAlignment="1" applyBorder="1" applyFont="1">
      <alignment horizontal="center"/>
    </xf>
    <xf borderId="18" fillId="0" fontId="5" numFmtId="0" xfId="0" applyAlignment="1" applyBorder="1" applyFont="1">
      <alignment horizontal="center"/>
    </xf>
    <xf borderId="43" fillId="0" fontId="5" numFmtId="0" xfId="0" applyAlignment="1" applyBorder="1" applyFont="1">
      <alignment horizontal="center"/>
    </xf>
    <xf borderId="9" fillId="3" fontId="1" numFmtId="0" xfId="0" applyAlignment="1" applyBorder="1" applyFont="1">
      <alignment horizontal="center"/>
    </xf>
    <xf borderId="39" fillId="0" fontId="5" numFmtId="0" xfId="0" applyAlignment="1" applyBorder="1" applyFont="1">
      <alignment horizontal="center"/>
    </xf>
    <xf borderId="44" fillId="9" fontId="1" numFmtId="0" xfId="0" applyAlignment="1" applyBorder="1" applyFont="1">
      <alignment horizontal="center"/>
    </xf>
    <xf borderId="29" fillId="0" fontId="2" numFmtId="0" xfId="0" applyBorder="1" applyFont="1"/>
    <xf borderId="16" fillId="7" fontId="1" numFmtId="0" xfId="0" applyAlignment="1" applyBorder="1" applyFont="1">
      <alignment horizontal="center"/>
    </xf>
    <xf borderId="45" fillId="10" fontId="5" numFmtId="0" xfId="0" applyAlignment="1" applyBorder="1" applyFill="1" applyFont="1">
      <alignment horizontal="center"/>
    </xf>
    <xf borderId="46" fillId="7" fontId="1" numFmtId="0" xfId="0" applyAlignment="1" applyBorder="1" applyFont="1">
      <alignment horizontal="center"/>
    </xf>
    <xf borderId="47" fillId="10" fontId="5" numFmtId="0" xfId="0" applyAlignment="1" applyBorder="1" applyFont="1">
      <alignment horizontal="center"/>
    </xf>
    <xf borderId="48" fillId="0" fontId="5" numFmtId="0" xfId="0" applyAlignment="1" applyBorder="1" applyFont="1">
      <alignment horizontal="center"/>
    </xf>
    <xf borderId="18" fillId="7" fontId="1" numFmtId="0" xfId="0" applyAlignment="1" applyBorder="1" applyFont="1">
      <alignment horizontal="center"/>
    </xf>
    <xf borderId="27" fillId="11" fontId="5" numFmtId="0" xfId="0" applyBorder="1" applyFill="1" applyFont="1"/>
    <xf borderId="49" fillId="11" fontId="5" numFmtId="0" xfId="0" applyBorder="1" applyFont="1"/>
    <xf borderId="49" fillId="0" fontId="5" numFmtId="0" xfId="0" applyBorder="1" applyFont="1"/>
    <xf borderId="50" fillId="10" fontId="5" numFmtId="0" xfId="0" applyAlignment="1" applyBorder="1" applyFont="1">
      <alignment horizontal="center"/>
    </xf>
    <xf borderId="44" fillId="0" fontId="5" numFmtId="0" xfId="0" applyAlignment="1" applyBorder="1" applyFont="1">
      <alignment horizontal="center"/>
    </xf>
    <xf borderId="37" fillId="0" fontId="5" numFmtId="0" xfId="0" applyBorder="1" applyFont="1"/>
    <xf borderId="40" fillId="6" fontId="1" numFmtId="0" xfId="0" applyAlignment="1" applyBorder="1" applyFont="1">
      <alignment horizontal="center"/>
    </xf>
    <xf borderId="51" fillId="0" fontId="2" numFmtId="0" xfId="0" applyBorder="1" applyFont="1"/>
    <xf borderId="45" fillId="11" fontId="5" numFmtId="0" xfId="0" applyBorder="1" applyFont="1"/>
    <xf borderId="44" fillId="11" fontId="5" numFmtId="0" xfId="0" applyBorder="1" applyFont="1"/>
    <xf borderId="44" fillId="7" fontId="5" numFmtId="0" xfId="0" applyBorder="1" applyFont="1"/>
    <xf borderId="45" fillId="0" fontId="5" numFmtId="0" xfId="0" applyAlignment="1" applyBorder="1" applyFont="1">
      <alignment horizontal="center"/>
    </xf>
    <xf borderId="49" fillId="0" fontId="2" numFmtId="0" xfId="0" applyBorder="1" applyFont="1"/>
    <xf borderId="47" fillId="7" fontId="5" numFmtId="0" xfId="0" applyBorder="1" applyFont="1"/>
    <xf borderId="47" fillId="0" fontId="5" numFmtId="0" xfId="0" applyAlignment="1" applyBorder="1" applyFont="1">
      <alignment horizontal="center"/>
    </xf>
    <xf borderId="40" fillId="9" fontId="1" numFmtId="0" xfId="0" applyAlignment="1" applyBorder="1" applyFont="1">
      <alignment horizontal="center"/>
    </xf>
    <xf borderId="44" fillId="0" fontId="5" numFmtId="0" xfId="0" applyBorder="1" applyFont="1"/>
    <xf borderId="44" fillId="0" fontId="6" numFmtId="0" xfId="0" applyAlignment="1" applyBorder="1" applyFont="1">
      <alignment horizontal="center"/>
    </xf>
    <xf borderId="40" fillId="0" fontId="5" numFmtId="0" xfId="0" applyAlignment="1" applyBorder="1" applyFont="1">
      <alignment horizontal="center"/>
    </xf>
    <xf borderId="44" fillId="0" fontId="7" numFmtId="0" xfId="0" applyAlignment="1" applyBorder="1" applyFont="1">
      <alignment horizontal="center"/>
    </xf>
    <xf borderId="44" fillId="10" fontId="5" numFmtId="0" xfId="0" applyAlignment="1" applyBorder="1" applyFont="1">
      <alignment horizontal="center"/>
    </xf>
    <xf borderId="40" fillId="10" fontId="5" numFmtId="0" xfId="0" applyAlignment="1" applyBorder="1" applyFont="1">
      <alignment horizontal="center"/>
    </xf>
    <xf borderId="44" fillId="10" fontId="7" numFmtId="0" xfId="0" applyAlignment="1" applyBorder="1" applyFont="1">
      <alignment horizontal="center"/>
    </xf>
    <xf borderId="52" fillId="10" fontId="5" numFmtId="0" xfId="0" applyAlignment="1" applyBorder="1" applyFont="1">
      <alignment horizontal="center"/>
    </xf>
    <xf borderId="53" fillId="0" fontId="5" numFmtId="0" xfId="0" applyAlignment="1" applyBorder="1" applyFont="1">
      <alignment horizontal="center"/>
    </xf>
    <xf borderId="54" fillId="0" fontId="5" numFmtId="0" xfId="0" applyAlignment="1" applyBorder="1" applyFont="1">
      <alignment horizontal="center"/>
    </xf>
    <xf borderId="55" fillId="0" fontId="5" numFmtId="0" xfId="0" applyAlignment="1" applyBorder="1" applyFont="1">
      <alignment horizontal="center"/>
    </xf>
    <xf borderId="44" fillId="0" fontId="7" numFmtId="0" xfId="0" applyBorder="1" applyFont="1"/>
    <xf borderId="56" fillId="0" fontId="5" numFmtId="0" xfId="0" applyAlignment="1" applyBorder="1" applyFont="1">
      <alignment horizontal="center"/>
    </xf>
    <xf borderId="44" fillId="0" fontId="5" numFmtId="0" xfId="0" applyAlignment="1" applyBorder="1" applyFont="1">
      <alignment horizontal="center" shrinkToFit="0" wrapText="1"/>
    </xf>
    <xf borderId="16" fillId="10" fontId="5" numFmtId="0" xfId="0" applyAlignment="1" applyBorder="1" applyFont="1">
      <alignment horizontal="center"/>
    </xf>
    <xf borderId="18" fillId="10" fontId="5" numFmtId="0" xfId="0" applyAlignment="1" applyBorder="1" applyFont="1">
      <alignment horizontal="center"/>
    </xf>
    <xf borderId="57" fillId="0" fontId="5" numFmtId="0" xfId="0" applyAlignment="1" applyBorder="1" applyFont="1">
      <alignment horizontal="center"/>
    </xf>
    <xf borderId="40" fillId="12" fontId="1" numFmtId="0" xfId="0" applyAlignment="1" applyBorder="1" applyFill="1" applyFont="1">
      <alignment horizontal="center"/>
    </xf>
    <xf borderId="1" fillId="4" fontId="1" numFmtId="0" xfId="0" applyAlignment="1" applyBorder="1" applyFont="1">
      <alignment horizontal="center"/>
    </xf>
    <xf borderId="58" fillId="6" fontId="1" numFmtId="0" xfId="0" applyAlignment="1" applyBorder="1" applyFont="1">
      <alignment horizontal="center"/>
    </xf>
    <xf borderId="59" fillId="0" fontId="2" numFmtId="0" xfId="0" applyBorder="1" applyFont="1"/>
    <xf borderId="45" fillId="9" fontId="5" numFmtId="0" xfId="0" applyAlignment="1" applyBorder="1" applyFont="1">
      <alignment horizontal="center"/>
    </xf>
    <xf borderId="47" fillId="9" fontId="5" numFmtId="0" xfId="0" applyAlignment="1" applyBorder="1" applyFont="1">
      <alignment horizontal="center"/>
    </xf>
    <xf borderId="44" fillId="10" fontId="5" numFmtId="0" xfId="0" applyAlignment="1" applyBorder="1" applyFont="1">
      <alignment horizontal="center" shrinkToFit="0" wrapText="1"/>
    </xf>
    <xf borderId="16" fillId="11" fontId="5" numFmtId="0" xfId="0" applyBorder="1" applyFont="1"/>
    <xf borderId="46" fillId="11" fontId="5" numFmtId="0" xfId="0" applyBorder="1" applyFont="1"/>
    <xf borderId="46" fillId="0" fontId="5" numFmtId="0" xfId="0" applyBorder="1" applyFont="1"/>
    <xf borderId="60" fillId="3" fontId="1" numFmtId="0" xfId="0" applyAlignment="1" applyBorder="1" applyFont="1">
      <alignment horizontal="center"/>
    </xf>
    <xf borderId="61" fillId="0" fontId="2" numFmtId="0" xfId="0" applyBorder="1" applyFont="1"/>
    <xf borderId="0" fillId="0" fontId="5" numFmtId="0" xfId="0" applyAlignment="1" applyFont="1">
      <alignment horizontal="center" shrinkToFit="0" wrapText="1"/>
    </xf>
    <xf borderId="62" fillId="0" fontId="2" numFmtId="0" xfId="0" applyBorder="1" applyFont="1"/>
    <xf borderId="55" fillId="7" fontId="1" numFmtId="0" xfId="0" applyAlignment="1" applyBorder="1" applyFont="1">
      <alignment horizontal="center"/>
    </xf>
    <xf borderId="63" fillId="7" fontId="1" numFmtId="0" xfId="0" applyAlignment="1" applyBorder="1" applyFont="1">
      <alignment horizontal="center"/>
    </xf>
    <xf borderId="64" fillId="7" fontId="1" numFmtId="0" xfId="0" applyAlignment="1" applyBorder="1" applyFont="1">
      <alignment horizontal="center"/>
    </xf>
    <xf borderId="56" fillId="7" fontId="1" numFmtId="0" xfId="0" applyAlignment="1" applyBorder="1" applyFont="1">
      <alignment horizontal="center"/>
    </xf>
    <xf borderId="43" fillId="13" fontId="5" numFmtId="0" xfId="0" applyBorder="1" applyFill="1" applyFont="1"/>
    <xf borderId="65" fillId="13" fontId="5" numFmtId="0" xfId="0" applyBorder="1" applyFont="1"/>
    <xf borderId="65" fillId="0" fontId="5" numFmtId="0" xfId="0" applyBorder="1" applyFont="1"/>
    <xf borderId="39" fillId="0" fontId="5" numFmtId="0" xfId="0" applyBorder="1" applyFont="1"/>
    <xf borderId="45" fillId="13" fontId="5" numFmtId="0" xfId="0" applyBorder="1" applyFont="1"/>
    <xf borderId="44" fillId="13" fontId="5" numFmtId="0" xfId="0" applyBorder="1" applyFont="1"/>
    <xf borderId="47" fillId="0" fontId="5" numFmtId="0" xfId="0" applyBorder="1" applyFont="1"/>
    <xf borderId="16" fillId="13" fontId="5" numFmtId="0" xfId="0" applyBorder="1" applyFont="1"/>
    <xf borderId="46" fillId="13" fontId="5" numFmtId="0" xfId="0" applyBorder="1" applyFont="1"/>
    <xf borderId="46" fillId="7" fontId="5" numFmtId="0" xfId="0" applyBorder="1" applyFont="1"/>
    <xf borderId="18" fillId="7" fontId="5" numFmtId="0" xfId="0" applyBorder="1" applyFont="1"/>
    <xf borderId="66" fillId="10" fontId="5" numFmtId="0" xfId="0" applyAlignment="1" applyBorder="1" applyFont="1">
      <alignment horizontal="center"/>
    </xf>
    <xf borderId="3" fillId="0" fontId="5" numFmtId="0" xfId="0" applyAlignment="1" applyBorder="1" applyFont="1">
      <alignment horizontal="center"/>
    </xf>
    <xf borderId="44" fillId="6" fontId="1" numFmtId="0" xfId="0" applyAlignment="1" applyBorder="1" applyFont="1">
      <alignment horizontal="center"/>
    </xf>
    <xf borderId="44" fillId="9" fontId="5" numFmtId="0" xfId="0" applyAlignment="1" applyBorder="1" applyFont="1">
      <alignment horizontal="center"/>
    </xf>
    <xf borderId="67" fillId="14" fontId="8" numFmtId="0" xfId="0" applyAlignment="1" applyBorder="1" applyFill="1" applyFont="1">
      <alignment horizontal="center"/>
    </xf>
    <xf borderId="68" fillId="0" fontId="2" numFmtId="0" xfId="0" applyBorder="1" applyFont="1"/>
    <xf borderId="69" fillId="0" fontId="2" numFmtId="0" xfId="0" applyBorder="1" applyFont="1"/>
    <xf borderId="44" fillId="14" fontId="9" numFmtId="0" xfId="0" applyAlignment="1" applyBorder="1" applyFont="1">
      <alignment horizontal="center"/>
    </xf>
    <xf borderId="26" fillId="0" fontId="5" numFmtId="0" xfId="0" applyAlignment="1" applyBorder="1" applyFont="1">
      <alignment horizontal="center"/>
    </xf>
    <xf borderId="41" fillId="0" fontId="5" numFmtId="0" xfId="0" applyAlignment="1" applyBorder="1" applyFont="1">
      <alignment horizontal="center"/>
    </xf>
    <xf borderId="44" fillId="0" fontId="5" numFmtId="0" xfId="0" applyAlignment="1" applyBorder="1" applyFont="1">
      <alignment horizontal="center"/>
    </xf>
    <xf borderId="49" fillId="0" fontId="5" numFmtId="0" xfId="0" applyAlignment="1" applyBorder="1" applyFont="1">
      <alignment horizontal="center"/>
    </xf>
    <xf borderId="48" fillId="0" fontId="5" numFmtId="0" xfId="0" applyAlignment="1" applyBorder="1" applyFont="1">
      <alignment horizontal="center"/>
    </xf>
    <xf borderId="35" fillId="0" fontId="5" numFmtId="0" xfId="0" applyAlignment="1" applyBorder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rgb="FF83CAEB"/>
          <bgColor rgb="FF83CAEB"/>
        </patternFill>
      </fill>
      <border/>
    </dxf>
  </dxfs>
  <tableStyles count="4">
    <tableStyle count="3" pivot="0" name="Data-style">
      <tableStyleElement dxfId="1" type="headerRow"/>
      <tableStyleElement dxfId="2" type="firstRowStripe"/>
      <tableStyleElement dxfId="3" type="secondRowStripe"/>
    </tableStyle>
    <tableStyle count="3" pivot="0" name="Data-style 2">
      <tableStyleElement dxfId="1" type="headerRow"/>
      <tableStyleElement dxfId="2" type="firstRowStripe"/>
      <tableStyleElement dxfId="3" type="secondRowStripe"/>
    </tableStyle>
    <tableStyle count="3" pivot="0" name="Data-style 3">
      <tableStyleElement dxfId="1" type="headerRow"/>
      <tableStyleElement dxfId="2" type="firstRowStripe"/>
      <tableStyleElement dxfId="3" type="secondRowStripe"/>
    </tableStyle>
    <tableStyle count="3" pivot="0" name="Data-style 4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4.png"/><Relationship Id="rId3" Type="http://schemas.openxmlformats.org/officeDocument/2006/relationships/image" Target="../media/image8.png"/><Relationship Id="rId4" Type="http://schemas.openxmlformats.org/officeDocument/2006/relationships/image" Target="../media/image2.png"/><Relationship Id="rId5" Type="http://schemas.openxmlformats.org/officeDocument/2006/relationships/image" Target="../media/image3.png"/><Relationship Id="rId6" Type="http://schemas.openxmlformats.org/officeDocument/2006/relationships/image" Target="../media/image1.png"/><Relationship Id="rId7" Type="http://schemas.openxmlformats.org/officeDocument/2006/relationships/image" Target="../media/image5.png"/><Relationship Id="rId8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0</xdr:colOff>
      <xdr:row>2</xdr:row>
      <xdr:rowOff>0</xdr:rowOff>
    </xdr:from>
    <xdr:ext cx="304800" cy="314325"/>
    <xdr:sp>
      <xdr:nvSpPr>
        <xdr:cNvPr id="3" name="Shape 3"/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12</xdr:col>
      <xdr:colOff>0</xdr:colOff>
      <xdr:row>12</xdr:row>
      <xdr:rowOff>0</xdr:rowOff>
    </xdr:from>
    <xdr:ext cx="304800" cy="304800"/>
    <xdr:sp>
      <xdr:nvSpPr>
        <xdr:cNvPr id="4" name="Shape 4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9</xdr:col>
      <xdr:colOff>0</xdr:colOff>
      <xdr:row>5</xdr:row>
      <xdr:rowOff>0</xdr:rowOff>
    </xdr:from>
    <xdr:ext cx="304800" cy="314325"/>
    <xdr:sp>
      <xdr:nvSpPr>
        <xdr:cNvPr id="3" name="Shape 3"/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7</xdr:row>
      <xdr:rowOff>0</xdr:rowOff>
    </xdr:from>
    <xdr:ext cx="314325" cy="314325"/>
    <xdr:sp>
      <xdr:nvSpPr>
        <xdr:cNvPr id="4" name="Shape 4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38100</xdr:colOff>
      <xdr:row>1</xdr:row>
      <xdr:rowOff>28575</xdr:rowOff>
    </xdr:from>
    <xdr:ext cx="504825" cy="533400"/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16</xdr:row>
      <xdr:rowOff>28575</xdr:rowOff>
    </xdr:from>
    <xdr:ext cx="333375" cy="4286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18</xdr:row>
      <xdr:rowOff>104775</xdr:rowOff>
    </xdr:from>
    <xdr:ext cx="333375" cy="447675"/>
    <xdr:pic>
      <xdr:nvPicPr>
        <xdr:cNvPr id="0" name="image8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6</xdr:row>
      <xdr:rowOff>47625</xdr:rowOff>
    </xdr:from>
    <xdr:ext cx="533400" cy="514350"/>
    <xdr:pic>
      <xdr:nvPicPr>
        <xdr:cNvPr id="0" name="image2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133350</xdr:colOff>
      <xdr:row>24</xdr:row>
      <xdr:rowOff>47625</xdr:rowOff>
    </xdr:from>
    <xdr:ext cx="323850" cy="419100"/>
    <xdr:pic>
      <xdr:nvPicPr>
        <xdr:cNvPr id="0" name="image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26</xdr:row>
      <xdr:rowOff>133350</xdr:rowOff>
    </xdr:from>
    <xdr:ext cx="276225" cy="400050"/>
    <xdr:pic>
      <xdr:nvPicPr>
        <xdr:cNvPr id="0" name="image1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66675</xdr:colOff>
      <xdr:row>32</xdr:row>
      <xdr:rowOff>47625</xdr:rowOff>
    </xdr:from>
    <xdr:ext cx="161925" cy="304800"/>
    <xdr:pic>
      <xdr:nvPicPr>
        <xdr:cNvPr id="0" name="image5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257175</xdr:colOff>
      <xdr:row>32</xdr:row>
      <xdr:rowOff>38100</xdr:rowOff>
    </xdr:from>
    <xdr:ext cx="161925" cy="304800"/>
    <xdr:pic>
      <xdr:nvPicPr>
        <xdr:cNvPr id="0" name="image5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66675</xdr:colOff>
      <xdr:row>11</xdr:row>
      <xdr:rowOff>28575</xdr:rowOff>
    </xdr:from>
    <xdr:ext cx="180975" cy="333375"/>
    <xdr:pic>
      <xdr:nvPicPr>
        <xdr:cNvPr id="0" name="image6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314325</xdr:colOff>
      <xdr:row>11</xdr:row>
      <xdr:rowOff>0</xdr:rowOff>
    </xdr:from>
    <xdr:ext cx="180975" cy="333375"/>
    <xdr:pic>
      <xdr:nvPicPr>
        <xdr:cNvPr id="0" name="image6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9:A61" displayName="Table_1" name="Table_1" id="1">
  <tableColumns count="1">
    <tableColumn name="Kolonne1" id="1"/>
  </tableColumns>
  <tableStyleInfo name="Data-style" showColumnStripes="0" showFirstColumn="1" showLastColumn="1" showRowStripes="1"/>
</table>
</file>

<file path=xl/tables/table2.xml><?xml version="1.0" encoding="utf-8"?>
<table xmlns="http://schemas.openxmlformats.org/spreadsheetml/2006/main" ref="B49:B61" displayName="Table_2" name="Table_2" id="2">
  <tableColumns count="1">
    <tableColumn name="Kolonne1" id="1"/>
  </tableColumns>
  <tableStyleInfo name="Data-style 2" showColumnStripes="0" showFirstColumn="1" showLastColumn="1" showRowStripes="1"/>
</table>
</file>

<file path=xl/tables/table3.xml><?xml version="1.0" encoding="utf-8"?>
<table xmlns="http://schemas.openxmlformats.org/spreadsheetml/2006/main" ref="C49:C55" displayName="Table_3" name="Table_3" id="3">
  <tableColumns count="1">
    <tableColumn name="Kolonne1" id="1"/>
  </tableColumns>
  <tableStyleInfo name="Data-style 3" showColumnStripes="0" showFirstColumn="1" showLastColumn="1" showRowStripes="1"/>
</table>
</file>

<file path=xl/tables/table4.xml><?xml version="1.0" encoding="utf-8"?>
<table xmlns="http://schemas.openxmlformats.org/spreadsheetml/2006/main" ref="D49:E55" displayName="Table_4" name="Table_4" id="4">
  <tableColumns count="2">
    <tableColumn name="Kolonne1" id="1"/>
    <tableColumn name="Kolonne12" id="2"/>
  </tableColumns>
  <tableStyleInfo name="Data-style 4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9"/>
    <pageSetUpPr/>
  </sheetPr>
  <sheetViews>
    <sheetView workbookViewId="0"/>
  </sheetViews>
  <sheetFormatPr customHeight="1" defaultColWidth="12.63" defaultRowHeight="15.0"/>
  <cols>
    <col customWidth="1" min="1" max="1" width="7.88"/>
    <col customWidth="1" min="2" max="2" width="9.38"/>
    <col customWidth="1" min="3" max="3" width="14.5"/>
    <col customWidth="1" min="4" max="4" width="10.88"/>
    <col customWidth="1" min="5" max="5" width="12.38"/>
    <col customWidth="1" min="6" max="6" width="11.25"/>
    <col customWidth="1" min="7" max="7" width="12.13"/>
    <col customWidth="1" min="8" max="8" width="16.13"/>
    <col customWidth="1" min="9" max="9" width="16.25"/>
    <col customWidth="1" min="10" max="10" width="12.63"/>
    <col customWidth="1" min="11" max="11" width="9.25"/>
    <col customWidth="1" min="12" max="12" width="11.63"/>
    <col customWidth="1" min="13" max="13" width="15.25"/>
    <col customWidth="1" min="14" max="26" width="8.63"/>
  </cols>
  <sheetData>
    <row r="1" ht="35.25" customHeight="1">
      <c r="A1" s="3" t="s">
        <v>1</v>
      </c>
      <c r="B1" s="2"/>
      <c r="C1" s="2"/>
      <c r="D1" s="2"/>
      <c r="E1" s="2"/>
      <c r="F1" s="4"/>
      <c r="H1" s="9" t="s">
        <v>4</v>
      </c>
      <c r="I1" s="10"/>
      <c r="J1" s="10"/>
      <c r="K1" s="10"/>
      <c r="L1" s="10"/>
      <c r="M1" s="12"/>
    </row>
    <row r="2">
      <c r="A2" s="14" t="s">
        <v>7</v>
      </c>
      <c r="B2" s="15"/>
      <c r="C2" s="15"/>
      <c r="D2" s="15"/>
      <c r="E2" s="15"/>
      <c r="F2" s="13"/>
      <c r="H2" s="17" t="s">
        <v>8</v>
      </c>
      <c r="I2" s="18"/>
      <c r="J2" s="18"/>
      <c r="K2" s="18"/>
      <c r="L2" s="18"/>
      <c r="M2" s="20"/>
    </row>
    <row r="3">
      <c r="A3" s="22" t="s">
        <v>11</v>
      </c>
      <c r="B3" s="23"/>
      <c r="C3" s="24"/>
      <c r="D3" s="26" t="s">
        <v>12</v>
      </c>
      <c r="E3" s="23"/>
      <c r="F3" s="27"/>
      <c r="H3" s="28"/>
      <c r="I3" s="29"/>
      <c r="J3" s="29"/>
      <c r="K3" s="29"/>
      <c r="L3" s="29"/>
      <c r="M3" s="31"/>
    </row>
    <row r="4">
      <c r="A4" s="32"/>
      <c r="B4" s="33"/>
      <c r="C4" s="34"/>
      <c r="D4" s="35"/>
      <c r="E4" s="33"/>
      <c r="F4" s="36"/>
      <c r="H4" s="37" t="s">
        <v>13</v>
      </c>
      <c r="I4" s="38"/>
      <c r="J4" s="38"/>
      <c r="K4" s="38"/>
      <c r="L4" s="38"/>
      <c r="M4" s="39"/>
    </row>
    <row r="5">
      <c r="A5" s="40" t="s">
        <v>14</v>
      </c>
      <c r="B5" s="15"/>
      <c r="C5" s="13"/>
      <c r="D5" s="42" t="s">
        <v>15</v>
      </c>
      <c r="E5" s="43"/>
      <c r="F5" s="44" t="s">
        <v>16</v>
      </c>
      <c r="H5" s="28"/>
      <c r="I5" s="29"/>
      <c r="J5" s="29"/>
      <c r="K5" s="29"/>
      <c r="L5" s="29"/>
      <c r="M5" s="31"/>
    </row>
    <row r="6">
      <c r="A6" s="47"/>
      <c r="B6" s="23"/>
      <c r="C6" s="27"/>
      <c r="D6" s="50"/>
      <c r="E6" s="24"/>
      <c r="F6" s="51"/>
      <c r="H6" s="37" t="s">
        <v>19</v>
      </c>
      <c r="I6" s="38"/>
      <c r="J6" s="38"/>
      <c r="K6" s="38"/>
      <c r="L6" s="38"/>
      <c r="M6" s="39"/>
    </row>
    <row r="7">
      <c r="A7" s="53" t="s">
        <v>20</v>
      </c>
      <c r="B7" s="15"/>
      <c r="C7" s="15"/>
      <c r="D7" s="15"/>
      <c r="E7" s="15"/>
      <c r="F7" s="13"/>
      <c r="H7" s="56"/>
      <c r="I7" s="33"/>
      <c r="J7" s="33"/>
      <c r="K7" s="33"/>
      <c r="L7" s="33"/>
      <c r="M7" s="36"/>
    </row>
    <row r="8">
      <c r="A8" s="57"/>
      <c r="B8" s="59"/>
      <c r="C8" s="59" t="s">
        <v>24</v>
      </c>
      <c r="D8" s="59" t="s">
        <v>5</v>
      </c>
      <c r="E8" s="59" t="s">
        <v>6</v>
      </c>
      <c r="F8" s="62" t="s">
        <v>9</v>
      </c>
    </row>
    <row r="9">
      <c r="A9" s="63"/>
      <c r="B9" s="64"/>
      <c r="C9" s="65"/>
      <c r="D9" s="65"/>
      <c r="E9" s="65"/>
      <c r="F9" s="68"/>
      <c r="H9" s="69" t="s">
        <v>30</v>
      </c>
      <c r="I9" s="46"/>
      <c r="J9" s="46"/>
      <c r="K9" s="46"/>
      <c r="L9" s="46"/>
      <c r="M9" s="48"/>
    </row>
    <row r="10">
      <c r="A10" s="71"/>
      <c r="B10" s="72"/>
      <c r="C10" s="73"/>
      <c r="D10" s="73"/>
      <c r="E10" s="73"/>
      <c r="F10" s="76"/>
      <c r="H10" s="55" t="s">
        <v>37</v>
      </c>
      <c r="I10" s="78" t="s">
        <v>38</v>
      </c>
      <c r="J10" s="48"/>
      <c r="K10" s="55" t="s">
        <v>39</v>
      </c>
      <c r="L10" s="55" t="s">
        <v>40</v>
      </c>
      <c r="M10" s="55" t="s">
        <v>42</v>
      </c>
    </row>
    <row r="11">
      <c r="A11" s="71"/>
      <c r="B11" s="72"/>
      <c r="C11" s="79"/>
      <c r="D11" s="65"/>
      <c r="E11" s="65"/>
      <c r="F11" s="68"/>
      <c r="H11" s="80"/>
      <c r="I11" s="81"/>
      <c r="J11" s="48"/>
      <c r="K11" s="67"/>
      <c r="L11" s="67"/>
      <c r="M11" s="82"/>
    </row>
    <row r="12">
      <c r="A12" s="71"/>
      <c r="B12" s="72"/>
      <c r="C12" s="73"/>
      <c r="D12" s="73"/>
      <c r="E12" s="73"/>
      <c r="F12" s="76"/>
      <c r="H12" s="83"/>
      <c r="I12" s="84"/>
      <c r="J12" s="48"/>
      <c r="K12" s="83"/>
      <c r="L12" s="83"/>
      <c r="M12" s="85"/>
    </row>
    <row r="13">
      <c r="A13" s="71"/>
      <c r="B13" s="72"/>
      <c r="C13" s="79"/>
      <c r="D13" s="65"/>
      <c r="E13" s="65"/>
      <c r="F13" s="68"/>
      <c r="H13" s="67"/>
      <c r="I13" s="81"/>
      <c r="J13" s="48"/>
      <c r="K13" s="67"/>
      <c r="L13" s="67"/>
      <c r="M13" s="82"/>
    </row>
    <row r="14">
      <c r="A14" s="71"/>
      <c r="B14" s="72"/>
      <c r="C14" s="73"/>
      <c r="D14" s="73"/>
      <c r="E14" s="73"/>
      <c r="F14" s="76"/>
      <c r="H14" s="83"/>
      <c r="I14" s="84"/>
      <c r="J14" s="48"/>
      <c r="K14" s="83"/>
      <c r="L14" s="83"/>
      <c r="M14" s="85"/>
    </row>
    <row r="15">
      <c r="A15" s="71"/>
      <c r="B15" s="72"/>
      <c r="C15" s="79"/>
      <c r="D15" s="65"/>
      <c r="E15" s="65"/>
      <c r="F15" s="68"/>
      <c r="H15" s="79"/>
      <c r="I15" s="81"/>
      <c r="J15" s="48"/>
      <c r="K15" s="79"/>
      <c r="L15" s="79"/>
      <c r="M15" s="90"/>
    </row>
    <row r="16">
      <c r="A16" s="71"/>
      <c r="B16" s="72"/>
      <c r="C16" s="73"/>
      <c r="D16" s="73"/>
      <c r="E16" s="73"/>
      <c r="F16" s="76"/>
      <c r="H16" s="69" t="s">
        <v>55</v>
      </c>
      <c r="I16" s="46"/>
      <c r="J16" s="46"/>
      <c r="K16" s="46"/>
      <c r="L16" s="46"/>
      <c r="M16" s="48"/>
    </row>
    <row r="17">
      <c r="A17" s="71"/>
      <c r="B17" s="72"/>
      <c r="C17" s="79"/>
      <c r="D17" s="65"/>
      <c r="E17" s="65"/>
      <c r="F17" s="68"/>
      <c r="H17" s="55" t="s">
        <v>37</v>
      </c>
      <c r="I17" s="55" t="s">
        <v>38</v>
      </c>
      <c r="J17" s="55" t="s">
        <v>25</v>
      </c>
      <c r="K17" s="55" t="s">
        <v>39</v>
      </c>
      <c r="L17" s="55" t="s">
        <v>40</v>
      </c>
      <c r="M17" s="55" t="s">
        <v>42</v>
      </c>
    </row>
    <row r="18">
      <c r="A18" s="71"/>
      <c r="B18" s="72"/>
      <c r="C18" s="73"/>
      <c r="D18" s="73"/>
      <c r="E18" s="73"/>
      <c r="F18" s="76"/>
      <c r="H18" s="67" t="s">
        <v>61</v>
      </c>
      <c r="I18" s="67" t="s">
        <v>62</v>
      </c>
      <c r="J18" s="67">
        <v>296598.0</v>
      </c>
      <c r="K18" s="67" t="s">
        <v>63</v>
      </c>
      <c r="L18" s="67">
        <v>2.0</v>
      </c>
      <c r="M18" s="82" t="s">
        <v>64</v>
      </c>
    </row>
    <row r="19">
      <c r="A19" s="71"/>
      <c r="B19" s="72"/>
      <c r="C19" s="79"/>
      <c r="D19" s="65"/>
      <c r="E19" s="65"/>
      <c r="F19" s="68"/>
      <c r="H19" s="83" t="s">
        <v>65</v>
      </c>
      <c r="I19" s="83" t="s">
        <v>62</v>
      </c>
      <c r="J19" s="83">
        <v>296598.0</v>
      </c>
      <c r="K19" s="83" t="s">
        <v>63</v>
      </c>
      <c r="L19" s="83">
        <v>2.0</v>
      </c>
      <c r="M19" s="85" t="s">
        <v>64</v>
      </c>
    </row>
    <row r="20">
      <c r="A20" s="71"/>
      <c r="B20" s="72"/>
      <c r="C20" s="73"/>
      <c r="D20" s="73"/>
      <c r="E20" s="73"/>
      <c r="F20" s="76"/>
      <c r="H20" s="67" t="s">
        <v>67</v>
      </c>
      <c r="I20" s="67" t="s">
        <v>68</v>
      </c>
      <c r="J20" s="67">
        <v>527210.0</v>
      </c>
      <c r="K20" s="67" t="s">
        <v>69</v>
      </c>
      <c r="L20" s="67">
        <v>1.0</v>
      </c>
      <c r="M20" s="82" t="s">
        <v>64</v>
      </c>
    </row>
    <row r="21" ht="15.75" customHeight="1">
      <c r="A21" s="71"/>
      <c r="B21" s="72"/>
      <c r="C21" s="79"/>
      <c r="D21" s="65"/>
      <c r="E21" s="65"/>
      <c r="F21" s="68"/>
      <c r="H21" s="67" t="s">
        <v>70</v>
      </c>
      <c r="I21" s="67" t="s">
        <v>71</v>
      </c>
      <c r="J21" s="67">
        <v>527197.0</v>
      </c>
      <c r="K21" s="67" t="s">
        <v>69</v>
      </c>
      <c r="L21" s="67">
        <v>1.0</v>
      </c>
      <c r="M21" s="82" t="s">
        <v>64</v>
      </c>
    </row>
    <row r="22" ht="15.75" customHeight="1">
      <c r="A22" s="71"/>
      <c r="B22" s="72"/>
      <c r="C22" s="73"/>
      <c r="D22" s="73"/>
      <c r="E22" s="73"/>
      <c r="F22" s="76"/>
      <c r="H22" s="83" t="s">
        <v>74</v>
      </c>
      <c r="I22" s="83" t="s">
        <v>75</v>
      </c>
      <c r="J22" s="83">
        <v>199359.0</v>
      </c>
      <c r="K22" s="83" t="s">
        <v>76</v>
      </c>
      <c r="L22" s="83">
        <v>1.0</v>
      </c>
      <c r="M22" s="85" t="s">
        <v>64</v>
      </c>
    </row>
    <row r="23" ht="15.75" customHeight="1">
      <c r="A23" s="71"/>
      <c r="B23" s="72"/>
      <c r="C23" s="79"/>
      <c r="D23" s="65"/>
      <c r="E23" s="65"/>
      <c r="F23" s="68"/>
    </row>
    <row r="24" ht="15.75" customHeight="1">
      <c r="A24" s="71"/>
      <c r="B24" s="72"/>
      <c r="C24" s="73"/>
      <c r="D24" s="73"/>
      <c r="E24" s="73"/>
      <c r="F24" s="76"/>
    </row>
    <row r="25" ht="15.75" customHeight="1">
      <c r="A25" s="71"/>
      <c r="B25" s="72"/>
      <c r="C25" s="79"/>
      <c r="D25" s="65"/>
      <c r="E25" s="65"/>
      <c r="F25" s="68"/>
    </row>
    <row r="26" ht="15.75" customHeight="1">
      <c r="A26" s="71"/>
      <c r="B26" s="72"/>
      <c r="C26" s="73"/>
      <c r="D26" s="73"/>
      <c r="E26" s="73"/>
      <c r="F26" s="76"/>
    </row>
    <row r="27" ht="15.75" customHeight="1">
      <c r="A27" s="103"/>
      <c r="B27" s="104"/>
      <c r="C27" s="105"/>
      <c r="D27" s="65"/>
      <c r="E27" s="65"/>
      <c r="F27" s="68"/>
    </row>
    <row r="28" ht="15.75" customHeight="1">
      <c r="A28" s="106" t="s">
        <v>86</v>
      </c>
      <c r="B28" s="107"/>
      <c r="C28" s="107"/>
      <c r="D28" s="107"/>
      <c r="E28" s="107"/>
      <c r="F28" s="107"/>
      <c r="G28" s="107"/>
      <c r="H28" s="109"/>
    </row>
    <row r="29" ht="15.75" customHeight="1">
      <c r="A29" s="110"/>
      <c r="B29" s="111"/>
      <c r="C29" s="111" t="s">
        <v>24</v>
      </c>
      <c r="D29" s="111" t="s">
        <v>5</v>
      </c>
      <c r="E29" s="112" t="s">
        <v>87</v>
      </c>
      <c r="F29" s="111" t="s">
        <v>6</v>
      </c>
      <c r="G29" s="112" t="s">
        <v>88</v>
      </c>
      <c r="H29" s="113" t="s">
        <v>9</v>
      </c>
    </row>
    <row r="30" ht="15.75" customHeight="1">
      <c r="A30" s="114"/>
      <c r="B30" s="115"/>
      <c r="C30" s="116"/>
      <c r="D30" s="116"/>
      <c r="E30" s="116"/>
      <c r="F30" s="116"/>
      <c r="G30" s="116"/>
      <c r="H30" s="117"/>
    </row>
    <row r="31" ht="15.75" customHeight="1">
      <c r="A31" s="118"/>
      <c r="B31" s="119"/>
      <c r="C31" s="73"/>
      <c r="D31" s="73"/>
      <c r="E31" s="73"/>
      <c r="F31" s="73"/>
      <c r="G31" s="73"/>
      <c r="H31" s="76"/>
    </row>
    <row r="32" ht="15.75" customHeight="1">
      <c r="A32" s="118"/>
      <c r="B32" s="119"/>
      <c r="C32" s="79"/>
      <c r="D32" s="79"/>
      <c r="E32" s="79"/>
      <c r="F32" s="79"/>
      <c r="G32" s="79"/>
      <c r="H32" s="120"/>
    </row>
    <row r="33" ht="15.75" customHeight="1">
      <c r="A33" s="121"/>
      <c r="B33" s="122"/>
      <c r="C33" s="123"/>
      <c r="D33" s="123"/>
      <c r="E33" s="123"/>
      <c r="F33" s="123"/>
      <c r="G33" s="123"/>
      <c r="H33" s="124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5:C5"/>
    <mergeCell ref="D5:E5"/>
    <mergeCell ref="A6:C6"/>
    <mergeCell ref="D6:E6"/>
    <mergeCell ref="A7:F7"/>
    <mergeCell ref="A28:H28"/>
    <mergeCell ref="A1:F1"/>
    <mergeCell ref="A2:F2"/>
    <mergeCell ref="A3:C3"/>
    <mergeCell ref="D3:F3"/>
    <mergeCell ref="A4:C4"/>
    <mergeCell ref="D4:F4"/>
    <mergeCell ref="H1:M1"/>
    <mergeCell ref="H2:M3"/>
    <mergeCell ref="I13:J13"/>
    <mergeCell ref="I14:J14"/>
    <mergeCell ref="I15:J15"/>
    <mergeCell ref="H16:M16"/>
    <mergeCell ref="H9:M9"/>
    <mergeCell ref="I10:J10"/>
    <mergeCell ref="I11:J11"/>
    <mergeCell ref="I12:J12"/>
    <mergeCell ref="H4:M5"/>
    <mergeCell ref="H6:M7"/>
  </mergeCells>
  <dataValidations>
    <dataValidation type="list" allowBlank="1" showErrorMessage="1" sqref="H29:H33">
      <formula1>Data!$C$50:$C$53</formula1>
    </dataValidation>
    <dataValidation type="list" allowBlank="1" showErrorMessage="1" sqref="E30:E33">
      <formula1>Data!$D$50:$D$51</formula1>
    </dataValidation>
    <dataValidation type="list" allowBlank="1" showErrorMessage="1" sqref="D29:D33">
      <formula1>Data!$A$50:$A$60</formula1>
    </dataValidation>
    <dataValidation type="list" allowBlank="1" showErrorMessage="1" sqref="E9:E27">
      <formula1>Data!$B$50:$B$61</formula1>
    </dataValidation>
    <dataValidation type="list" allowBlank="1" showErrorMessage="1" sqref="F9:F27">
      <formula1>Data!$C$50:$C$55</formula1>
    </dataValidation>
    <dataValidation type="list" allowBlank="1" showErrorMessage="1" sqref="G30:G33">
      <formula1>Data!$E$50:$E$51</formula1>
    </dataValidation>
    <dataValidation type="list" allowBlank="1" showErrorMessage="1" sqref="D9:D27">
      <formula1>Data!$A$50:$A$61</formula1>
    </dataValidation>
    <dataValidation type="list" allowBlank="1" showErrorMessage="1" sqref="F29:F33">
      <formula1>Data!$B$50:$B$60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17.0"/>
    <col customWidth="1" min="2" max="2" width="27.38"/>
    <col customWidth="1" min="3" max="3" width="26.63"/>
    <col customWidth="1" min="4" max="4" width="14.88"/>
    <col customWidth="1" min="5" max="5" width="26.38"/>
    <col customWidth="1" min="6" max="7" width="9.13"/>
    <col customWidth="1" min="8" max="8" width="14.75"/>
    <col customWidth="1" min="9" max="9" width="14.0"/>
    <col customWidth="1" min="10" max="10" width="14.88"/>
    <col customWidth="1" min="11" max="11" width="17.0"/>
    <col customWidth="1" min="12" max="13" width="9.13"/>
    <col customWidth="1" min="14" max="26" width="8.63"/>
  </cols>
  <sheetData>
    <row r="1">
      <c r="A1" s="45" t="s">
        <v>5</v>
      </c>
      <c r="B1" s="46"/>
      <c r="C1" s="46"/>
      <c r="D1" s="46"/>
      <c r="E1" s="46"/>
      <c r="F1" s="48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>
      <c r="A2" s="55" t="s">
        <v>21</v>
      </c>
      <c r="B2" s="55" t="s">
        <v>22</v>
      </c>
      <c r="C2" s="55" t="s">
        <v>23</v>
      </c>
      <c r="D2" s="55" t="s">
        <v>25</v>
      </c>
      <c r="E2" s="55" t="s">
        <v>26</v>
      </c>
      <c r="F2" s="61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>
      <c r="A3" s="67" t="s">
        <v>2</v>
      </c>
      <c r="B3" s="67" t="s">
        <v>28</v>
      </c>
      <c r="C3" s="67" t="s">
        <v>29</v>
      </c>
      <c r="D3" s="67" t="s">
        <v>31</v>
      </c>
      <c r="E3" s="67" t="s">
        <v>32</v>
      </c>
      <c r="F3" s="70"/>
      <c r="G3" s="49"/>
      <c r="H3" s="49"/>
      <c r="I3" s="49"/>
      <c r="J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>
      <c r="A4" s="67" t="s">
        <v>0</v>
      </c>
      <c r="B4" s="67" t="s">
        <v>34</v>
      </c>
      <c r="C4" s="67" t="s">
        <v>35</v>
      </c>
      <c r="D4" s="67" t="s">
        <v>36</v>
      </c>
      <c r="E4" s="67" t="s">
        <v>32</v>
      </c>
      <c r="F4" s="75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>
      <c r="A6" s="45" t="s">
        <v>6</v>
      </c>
      <c r="B6" s="46"/>
      <c r="C6" s="46"/>
      <c r="D6" s="46"/>
      <c r="E6" s="46"/>
      <c r="F6" s="48"/>
      <c r="G6" s="49"/>
      <c r="H6" s="49"/>
      <c r="I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>
      <c r="A7" s="55" t="s">
        <v>21</v>
      </c>
      <c r="B7" s="55" t="s">
        <v>22</v>
      </c>
      <c r="C7" s="55" t="s">
        <v>23</v>
      </c>
      <c r="D7" s="55" t="s">
        <v>25</v>
      </c>
      <c r="E7" s="55" t="s">
        <v>26</v>
      </c>
      <c r="F7" s="61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>
      <c r="A8" s="67" t="s">
        <v>2</v>
      </c>
      <c r="B8" s="67" t="s">
        <v>28</v>
      </c>
      <c r="C8" s="67" t="s">
        <v>46</v>
      </c>
      <c r="D8" s="67" t="s">
        <v>47</v>
      </c>
      <c r="E8" s="67" t="s">
        <v>48</v>
      </c>
      <c r="F8" s="70"/>
      <c r="G8" s="49"/>
      <c r="H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>
      <c r="A9" s="67" t="s">
        <v>0</v>
      </c>
      <c r="B9" s="67" t="s">
        <v>34</v>
      </c>
      <c r="C9" s="67" t="s">
        <v>49</v>
      </c>
      <c r="D9" s="67" t="s">
        <v>50</v>
      </c>
      <c r="E9" s="67" t="s">
        <v>48</v>
      </c>
      <c r="F9" s="75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>
      <c r="A11" s="45" t="s">
        <v>9</v>
      </c>
      <c r="B11" s="46"/>
      <c r="C11" s="46"/>
      <c r="D11" s="46"/>
      <c r="E11" s="46"/>
      <c r="F11" s="48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>
      <c r="A12" s="55" t="s">
        <v>21</v>
      </c>
      <c r="B12" s="55" t="s">
        <v>22</v>
      </c>
      <c r="C12" s="55" t="s">
        <v>23</v>
      </c>
      <c r="D12" s="55" t="s">
        <v>25</v>
      </c>
      <c r="E12" s="55" t="s">
        <v>26</v>
      </c>
      <c r="F12" s="61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ht="14.25" customHeight="1">
      <c r="A13" s="67" t="s">
        <v>3</v>
      </c>
      <c r="B13" s="67" t="s">
        <v>56</v>
      </c>
      <c r="C13" s="92" t="s">
        <v>57</v>
      </c>
      <c r="D13" s="67" t="s">
        <v>58</v>
      </c>
      <c r="E13" s="67" t="s">
        <v>48</v>
      </c>
      <c r="F13" s="75"/>
      <c r="G13" s="49"/>
      <c r="H13" s="49"/>
      <c r="I13" s="49"/>
      <c r="J13" s="49"/>
      <c r="K13" s="49"/>
      <c r="L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>
      <c r="A16" s="96" t="s">
        <v>66</v>
      </c>
      <c r="B16" s="46"/>
      <c r="C16" s="46"/>
      <c r="D16" s="46"/>
      <c r="E16" s="46"/>
      <c r="F16" s="48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>
      <c r="A17" s="55" t="s">
        <v>21</v>
      </c>
      <c r="B17" s="55" t="s">
        <v>22</v>
      </c>
      <c r="C17" s="55" t="s">
        <v>23</v>
      </c>
      <c r="D17" s="55" t="s">
        <v>25</v>
      </c>
      <c r="E17" s="55" t="s">
        <v>26</v>
      </c>
      <c r="F17" s="61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>
      <c r="A18" s="67" t="s">
        <v>2</v>
      </c>
      <c r="B18" s="67" t="s">
        <v>28</v>
      </c>
      <c r="C18" s="92" t="s">
        <v>77</v>
      </c>
      <c r="D18" s="67" t="s">
        <v>78</v>
      </c>
      <c r="E18" s="67" t="s">
        <v>79</v>
      </c>
      <c r="F18" s="70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>
      <c r="A19" s="67" t="s">
        <v>0</v>
      </c>
      <c r="B19" s="67" t="s">
        <v>34</v>
      </c>
      <c r="C19" s="92" t="s">
        <v>80</v>
      </c>
      <c r="D19" s="67" t="s">
        <v>81</v>
      </c>
      <c r="E19" s="67" t="s">
        <v>79</v>
      </c>
      <c r="F19" s="70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>
      <c r="A20" s="83" t="s">
        <v>2</v>
      </c>
      <c r="B20" s="83" t="s">
        <v>82</v>
      </c>
      <c r="C20" s="102" t="s">
        <v>77</v>
      </c>
      <c r="D20" s="83" t="s">
        <v>83</v>
      </c>
      <c r="E20" s="83" t="s">
        <v>84</v>
      </c>
      <c r="F20" s="70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ht="15.75" customHeight="1">
      <c r="A21" s="83" t="s">
        <v>0</v>
      </c>
      <c r="B21" s="83" t="s">
        <v>34</v>
      </c>
      <c r="C21" s="102" t="s">
        <v>80</v>
      </c>
      <c r="D21" s="83" t="s">
        <v>85</v>
      </c>
      <c r="E21" s="83" t="s">
        <v>84</v>
      </c>
      <c r="F21" s="75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ht="15.75" customHeight="1">
      <c r="A22" s="49"/>
      <c r="B22" s="49"/>
      <c r="C22" s="10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ht="15.75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ht="15.75" customHeight="1">
      <c r="A24" s="96" t="s">
        <v>72</v>
      </c>
      <c r="B24" s="46"/>
      <c r="C24" s="46"/>
      <c r="D24" s="46"/>
      <c r="E24" s="46"/>
      <c r="F24" s="4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ht="15.75" customHeight="1">
      <c r="A25" s="55" t="s">
        <v>21</v>
      </c>
      <c r="B25" s="55" t="s">
        <v>22</v>
      </c>
      <c r="C25" s="55" t="s">
        <v>23</v>
      </c>
      <c r="D25" s="55" t="s">
        <v>25</v>
      </c>
      <c r="E25" s="55" t="s">
        <v>26</v>
      </c>
      <c r="F25" s="61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ht="15.75" customHeight="1">
      <c r="A26" s="67" t="s">
        <v>2</v>
      </c>
      <c r="B26" s="67" t="s">
        <v>28</v>
      </c>
      <c r="C26" s="67" t="s">
        <v>89</v>
      </c>
      <c r="D26" s="67" t="s">
        <v>90</v>
      </c>
      <c r="E26" s="67" t="s">
        <v>79</v>
      </c>
      <c r="F26" s="70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ht="15.75" customHeight="1">
      <c r="A27" s="67" t="s">
        <v>0</v>
      </c>
      <c r="B27" s="67" t="s">
        <v>34</v>
      </c>
      <c r="C27" s="67" t="s">
        <v>91</v>
      </c>
      <c r="D27" s="67" t="s">
        <v>92</v>
      </c>
      <c r="E27" s="67" t="s">
        <v>79</v>
      </c>
      <c r="F27" s="70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ht="15.75" customHeight="1">
      <c r="A28" s="83" t="s">
        <v>2</v>
      </c>
      <c r="B28" s="83" t="s">
        <v>82</v>
      </c>
      <c r="C28" s="83" t="s">
        <v>89</v>
      </c>
      <c r="D28" s="83" t="s">
        <v>93</v>
      </c>
      <c r="E28" s="83" t="s">
        <v>94</v>
      </c>
      <c r="F28" s="70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ht="15.75" customHeight="1">
      <c r="A29" s="83" t="s">
        <v>0</v>
      </c>
      <c r="B29" s="83" t="s">
        <v>34</v>
      </c>
      <c r="C29" s="83" t="s">
        <v>91</v>
      </c>
      <c r="D29" s="83" t="s">
        <v>95</v>
      </c>
      <c r="E29" s="83" t="s">
        <v>94</v>
      </c>
      <c r="F29" s="75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ht="15.75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ht="15.75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ht="15.75" customHeight="1">
      <c r="A32" s="96" t="s">
        <v>9</v>
      </c>
      <c r="B32" s="46"/>
      <c r="C32" s="46"/>
      <c r="D32" s="46"/>
      <c r="E32" s="46"/>
      <c r="F32" s="48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ht="15.75" customHeight="1">
      <c r="A33" s="55" t="s">
        <v>21</v>
      </c>
      <c r="B33" s="55" t="s">
        <v>22</v>
      </c>
      <c r="C33" s="55" t="s">
        <v>23</v>
      </c>
      <c r="D33" s="55" t="s">
        <v>25</v>
      </c>
      <c r="E33" s="55" t="s">
        <v>26</v>
      </c>
      <c r="F33" s="61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ht="15.75" customHeight="1">
      <c r="A34" s="67" t="s">
        <v>3</v>
      </c>
      <c r="B34" s="67" t="s">
        <v>56</v>
      </c>
      <c r="C34" s="92" t="s">
        <v>57</v>
      </c>
      <c r="D34" s="67" t="s">
        <v>96</v>
      </c>
      <c r="E34" s="67" t="s">
        <v>94</v>
      </c>
      <c r="F34" s="75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ht="15.75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ht="15.75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ht="15.75" customHeight="1">
      <c r="A37" s="69" t="s">
        <v>5</v>
      </c>
      <c r="B37" s="48"/>
      <c r="C37" s="69" t="s">
        <v>6</v>
      </c>
      <c r="D37" s="48"/>
      <c r="E37" s="127" t="s">
        <v>9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ht="15.75" customHeight="1">
      <c r="A38" s="128" t="s">
        <v>0</v>
      </c>
      <c r="B38" s="128" t="s">
        <v>2</v>
      </c>
      <c r="C38" s="128" t="s">
        <v>0</v>
      </c>
      <c r="D38" s="128" t="s">
        <v>2</v>
      </c>
      <c r="E38" s="128" t="s">
        <v>3</v>
      </c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ht="15.75" customHeight="1">
      <c r="A39" s="67">
        <v>116.0</v>
      </c>
      <c r="B39" s="67" t="s">
        <v>17</v>
      </c>
      <c r="C39" s="67">
        <v>116.0</v>
      </c>
      <c r="D39" s="67" t="s">
        <v>17</v>
      </c>
      <c r="E39" s="67" t="s">
        <v>97</v>
      </c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ht="15.75" customHeight="1">
      <c r="A40" s="67">
        <v>128.0</v>
      </c>
      <c r="B40" s="67" t="s">
        <v>27</v>
      </c>
      <c r="C40" s="67">
        <v>128.0</v>
      </c>
      <c r="D40" s="67" t="s">
        <v>27</v>
      </c>
      <c r="E40" s="67" t="s">
        <v>33</v>
      </c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ht="15.75" customHeight="1">
      <c r="A41" s="67">
        <v>140.0</v>
      </c>
      <c r="B41" s="67" t="s">
        <v>41</v>
      </c>
      <c r="C41" s="67">
        <v>140.0</v>
      </c>
      <c r="D41" s="67" t="s">
        <v>41</v>
      </c>
      <c r="E41" s="67" t="s">
        <v>43</v>
      </c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ht="15.75" customHeight="1">
      <c r="A42" s="67">
        <v>152.0</v>
      </c>
      <c r="B42" s="67" t="s">
        <v>44</v>
      </c>
      <c r="C42" s="67">
        <v>152.0</v>
      </c>
      <c r="D42" s="67" t="s">
        <v>44</v>
      </c>
      <c r="E42" s="67" t="s">
        <v>45</v>
      </c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ht="15.75" customHeight="1">
      <c r="A43" s="67">
        <v>164.0</v>
      </c>
      <c r="B43" s="67" t="s">
        <v>51</v>
      </c>
      <c r="C43" s="67">
        <v>164.0</v>
      </c>
      <c r="D43" s="67" t="s">
        <v>51</v>
      </c>
      <c r="E43" s="67" t="s">
        <v>52</v>
      </c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ht="15.75" customHeight="1">
      <c r="A44" s="49"/>
      <c r="B44" s="67" t="s">
        <v>54</v>
      </c>
      <c r="C44" s="49"/>
      <c r="D44" s="67" t="s">
        <v>54</v>
      </c>
      <c r="E44" s="67" t="s">
        <v>59</v>
      </c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ht="15.75" customHeight="1">
      <c r="A45" s="49"/>
      <c r="B45" s="67" t="s">
        <v>60</v>
      </c>
      <c r="C45" s="49"/>
      <c r="D45" s="67" t="s">
        <v>60</v>
      </c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ht="15.7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ht="15.75" customHeight="1">
      <c r="A47" s="129" t="s">
        <v>98</v>
      </c>
      <c r="B47" s="130"/>
      <c r="C47" s="130"/>
      <c r="D47" s="130"/>
      <c r="E47" s="131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ht="15.75" customHeight="1">
      <c r="A48" s="132" t="s">
        <v>5</v>
      </c>
      <c r="B48" s="132" t="s">
        <v>6</v>
      </c>
      <c r="C48" s="132" t="s">
        <v>9</v>
      </c>
      <c r="D48" s="132" t="s">
        <v>99</v>
      </c>
      <c r="E48" s="132" t="s">
        <v>100</v>
      </c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ht="15.75" customHeight="1">
      <c r="A49" s="133" t="s">
        <v>101</v>
      </c>
      <c r="B49" s="133" t="s">
        <v>101</v>
      </c>
      <c r="C49" s="133" t="s">
        <v>101</v>
      </c>
      <c r="D49" s="133" t="s">
        <v>101</v>
      </c>
      <c r="E49" s="133" t="s">
        <v>102</v>
      </c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ht="15.75" customHeight="1">
      <c r="A50" s="134">
        <v>116.0</v>
      </c>
      <c r="B50" s="134">
        <v>116.0</v>
      </c>
      <c r="C50" s="135" t="s">
        <v>18</v>
      </c>
      <c r="D50" s="135" t="s">
        <v>79</v>
      </c>
      <c r="E50" s="136" t="s">
        <v>79</v>
      </c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ht="15.75" customHeight="1">
      <c r="A51" s="134">
        <v>128.0</v>
      </c>
      <c r="B51" s="134">
        <v>128.0</v>
      </c>
      <c r="C51" s="135" t="s">
        <v>33</v>
      </c>
      <c r="D51" s="135" t="s">
        <v>84</v>
      </c>
      <c r="E51" s="135" t="s">
        <v>94</v>
      </c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ht="15.75" customHeight="1">
      <c r="A52" s="134">
        <v>140.0</v>
      </c>
      <c r="B52" s="134">
        <v>140.0</v>
      </c>
      <c r="C52" s="135" t="s">
        <v>43</v>
      </c>
      <c r="D52" s="135"/>
      <c r="E52" s="135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ht="15.75" customHeight="1">
      <c r="A53" s="134">
        <v>152.0</v>
      </c>
      <c r="B53" s="134">
        <v>152.0</v>
      </c>
      <c r="C53" s="135" t="s">
        <v>45</v>
      </c>
      <c r="D53" s="135"/>
      <c r="E53" s="135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ht="15.75" customHeight="1">
      <c r="A54" s="134">
        <v>164.0</v>
      </c>
      <c r="B54" s="134">
        <v>164.0</v>
      </c>
      <c r="C54" s="135" t="s">
        <v>52</v>
      </c>
      <c r="D54" s="135"/>
      <c r="E54" s="135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ht="15.75" customHeight="1">
      <c r="A55" s="134" t="s">
        <v>17</v>
      </c>
      <c r="B55" s="134" t="s">
        <v>17</v>
      </c>
      <c r="C55" s="135" t="s">
        <v>59</v>
      </c>
      <c r="D55" s="135"/>
      <c r="E55" s="137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ht="15.75" customHeight="1">
      <c r="A56" s="134" t="s">
        <v>27</v>
      </c>
      <c r="B56" s="134" t="s">
        <v>27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ht="15.75" customHeight="1">
      <c r="A57" s="134" t="s">
        <v>41</v>
      </c>
      <c r="B57" s="134" t="s">
        <v>41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ht="15.75" customHeight="1">
      <c r="A58" s="134" t="s">
        <v>44</v>
      </c>
      <c r="B58" s="134" t="s">
        <v>44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ht="15.75" customHeight="1">
      <c r="A59" s="134" t="s">
        <v>51</v>
      </c>
      <c r="B59" s="134" t="s">
        <v>51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ht="15.75" customHeight="1">
      <c r="A60" s="134" t="s">
        <v>54</v>
      </c>
      <c r="B60" s="134" t="s">
        <v>54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ht="15.75" customHeight="1">
      <c r="A61" s="138" t="s">
        <v>60</v>
      </c>
      <c r="B61" s="138" t="s">
        <v>60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ht="15.7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ht="15.7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ht="15.7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ht="15.7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ht="15.7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ht="15.7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ht="15.7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ht="15.7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ht="15.7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ht="15.7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ht="15.7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ht="15.7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ht="15.7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ht="15.7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ht="15.7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ht="15.7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ht="15.7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ht="15.7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ht="15.7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ht="15.7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ht="15.7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ht="15.7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ht="15.7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ht="15.7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ht="15.7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ht="15.7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ht="15.7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ht="15.7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ht="15.7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ht="15.7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ht="15.7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ht="15.7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ht="15.7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ht="15.7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ht="15.7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ht="15.7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ht="15.7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ht="15.7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ht="15.7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ht="15.7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ht="15.7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ht="15.7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ht="15.7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ht="15.7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ht="15.7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ht="15.7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ht="15.7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ht="15.7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ht="15.7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ht="15.7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ht="15.7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ht="15.7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ht="15.7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ht="15.7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ht="15.7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ht="15.7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ht="15.7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ht="15.7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ht="15.7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ht="15.7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ht="15.7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ht="15.7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ht="15.7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ht="15.7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ht="15.7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ht="15.7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ht="15.7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ht="15.7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ht="15.7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ht="15.7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ht="15.7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ht="15.7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ht="15.7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ht="15.7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ht="15.7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ht="15.7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ht="15.7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ht="15.7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ht="15.7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ht="15.7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ht="15.7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ht="15.7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ht="15.7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ht="15.7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ht="15.7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ht="15.7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ht="15.7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ht="15.7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ht="15.7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ht="15.7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ht="15.7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ht="15.7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ht="15.7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ht="15.7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ht="15.7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ht="15.7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ht="15.7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ht="15.7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ht="15.7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ht="15.7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ht="15.7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ht="15.7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ht="15.7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ht="15.7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ht="15.7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ht="15.7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ht="15.7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ht="15.7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ht="15.7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ht="15.7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ht="15.7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ht="15.7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ht="15.7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ht="15.7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ht="15.7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ht="15.7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ht="15.7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ht="15.7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ht="15.7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ht="15.7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ht="15.7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ht="15.7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ht="15.7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ht="15.7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ht="15.7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ht="15.7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ht="15.7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ht="15.7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ht="15.7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ht="15.7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ht="15.7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ht="15.7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ht="15.7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ht="15.7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ht="15.7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ht="15.7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ht="15.7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ht="15.7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ht="15.7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ht="15.7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ht="15.7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ht="15.7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ht="15.7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ht="15.7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ht="15.7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ht="15.7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ht="15.7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ht="15.7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ht="15.7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ht="15.7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ht="15.7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ht="15.7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ht="15.7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ht="15.7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ht="15.7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ht="15.7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ht="15.7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ht="15.7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ht="15.7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ht="15.7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ht="15.7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ht="15.7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ht="15.7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ht="15.7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ht="15.7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ht="15.7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ht="15.7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ht="15.7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ht="15.7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ht="15.7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ht="15.7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ht="15.7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ht="15.7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ht="15.7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ht="15.7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ht="15.7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ht="15.7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ht="15.7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ht="15.7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ht="15.7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ht="15.7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ht="15.7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ht="15.7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ht="15.7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ht="15.7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ht="15.7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ht="15.7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ht="15.7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ht="15.7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ht="15.7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ht="15.7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ht="15.7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ht="15.7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ht="15.7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ht="15.7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ht="15.7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ht="15.7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ht="15.7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ht="15.7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ht="15.7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ht="15.7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ht="15.7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ht="15.7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ht="15.7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ht="15.7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ht="15.7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ht="15.7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ht="15.7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ht="15.7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ht="15.7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ht="15.7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ht="15.7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ht="15.7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ht="15.7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ht="15.7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ht="15.7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ht="15.7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ht="15.7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ht="15.7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ht="15.7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ht="15.7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ht="15.7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ht="15.7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ht="15.7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ht="15.7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ht="15.7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ht="15.7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ht="15.7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ht="15.7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ht="15.7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ht="15.7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ht="15.7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ht="15.7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ht="15.7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ht="15.7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ht="15.7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ht="15.7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ht="15.7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ht="15.7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ht="15.7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ht="15.7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ht="15.7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ht="15.7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ht="15.7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ht="15.7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ht="15.7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ht="15.7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ht="15.7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ht="15.7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ht="15.7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ht="15.7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ht="15.7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ht="15.7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ht="15.7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ht="15.7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ht="15.7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ht="15.7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ht="15.7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ht="15.7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ht="15.7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ht="15.7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ht="15.7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ht="15.7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ht="15.7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ht="15.7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ht="15.7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ht="15.7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ht="15.7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ht="15.7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ht="15.7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ht="15.7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ht="15.7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ht="15.7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ht="15.7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ht="15.7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ht="15.7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ht="15.7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ht="15.7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ht="15.7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ht="15.7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ht="15.7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ht="15.7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ht="15.7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ht="15.7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ht="15.7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ht="15.7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ht="15.7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ht="15.7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ht="15.7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ht="15.7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ht="15.7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ht="15.7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ht="15.7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ht="15.7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ht="15.7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ht="15.7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ht="15.7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ht="15.7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ht="15.7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ht="15.7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ht="15.7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ht="15.7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ht="15.7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ht="15.7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ht="15.7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ht="15.7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ht="15.7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ht="15.7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ht="15.7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ht="15.7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ht="15.7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ht="15.7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ht="15.7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ht="15.7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ht="15.7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ht="15.7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ht="15.7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ht="15.7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ht="15.7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ht="15.7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ht="15.7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ht="15.7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ht="15.7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ht="15.7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ht="15.7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ht="15.7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ht="15.7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ht="15.7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ht="15.7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ht="15.7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ht="15.7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ht="15.7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ht="15.7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ht="15.7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ht="15.7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ht="15.7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ht="15.7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ht="15.7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ht="15.7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ht="15.7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ht="15.7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ht="15.7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ht="15.7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ht="15.7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ht="15.7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ht="15.7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ht="15.7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ht="15.7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ht="15.7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ht="15.7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ht="15.7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ht="15.7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ht="15.7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ht="15.7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ht="15.7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ht="15.7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ht="15.7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ht="15.7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ht="15.7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ht="15.7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ht="15.7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ht="15.7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ht="15.7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ht="15.7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ht="15.7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ht="15.7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ht="15.7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ht="15.7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ht="15.7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ht="15.7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ht="15.7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ht="15.7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ht="15.7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ht="15.7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ht="15.7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ht="15.7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ht="15.7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ht="15.7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ht="15.7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ht="15.7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ht="15.7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ht="15.7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ht="15.7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ht="15.7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ht="15.7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ht="15.7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ht="15.7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ht="15.7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ht="15.7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ht="15.7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ht="15.7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ht="15.7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ht="15.7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ht="15.7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ht="15.7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ht="15.7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ht="15.7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ht="15.7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ht="15.7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ht="15.7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ht="15.7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ht="15.7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ht="15.7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ht="15.7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ht="15.7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ht="15.7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ht="15.7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ht="15.7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ht="15.7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ht="15.7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ht="15.7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ht="15.7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ht="15.7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ht="15.7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ht="15.7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ht="15.7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ht="15.7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ht="15.7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ht="15.7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ht="15.7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ht="15.7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ht="15.7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ht="15.7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ht="15.7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ht="15.7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ht="15.7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ht="15.7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ht="15.7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ht="15.7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ht="15.7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ht="15.7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ht="15.7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ht="15.7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ht="15.7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ht="15.7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ht="15.7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ht="15.7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ht="15.7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ht="15.7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ht="15.7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ht="15.7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ht="15.7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ht="15.7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ht="15.7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ht="15.7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ht="15.7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ht="15.7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ht="15.7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ht="15.7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ht="15.7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ht="15.7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ht="15.7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ht="15.7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ht="15.7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ht="15.7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ht="15.7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ht="15.7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ht="15.7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ht="15.7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ht="15.7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ht="15.7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ht="15.7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ht="15.7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ht="15.7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ht="15.7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ht="15.7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ht="15.7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ht="15.7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ht="15.7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ht="15.7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ht="15.7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ht="15.7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ht="15.7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ht="15.7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ht="15.7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ht="15.7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ht="15.7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ht="15.7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ht="15.7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ht="15.7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ht="15.7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ht="15.7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ht="15.7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ht="15.7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ht="15.7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ht="15.7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ht="15.7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ht="15.7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ht="15.7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ht="15.7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ht="15.7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ht="15.7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ht="15.7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ht="15.7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ht="15.7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ht="15.7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ht="15.7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ht="15.7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ht="15.7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ht="15.7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ht="15.7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ht="15.7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ht="15.7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ht="15.7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ht="15.7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ht="15.7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ht="15.7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ht="15.7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ht="15.7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ht="15.7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ht="15.7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ht="15.7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ht="15.7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ht="15.7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ht="15.7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ht="15.7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ht="15.7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ht="15.7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ht="15.7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ht="15.7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ht="15.7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ht="15.7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ht="15.7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ht="15.7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ht="15.7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ht="15.7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ht="15.7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ht="15.7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ht="15.7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ht="15.7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ht="15.7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ht="15.7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ht="15.7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ht="15.7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ht="15.7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ht="15.7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ht="15.7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ht="15.7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ht="15.7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ht="15.7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ht="15.7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ht="15.7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ht="15.7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ht="15.7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ht="15.7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ht="15.7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ht="15.7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ht="15.7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ht="15.7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ht="15.7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ht="15.7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ht="15.7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ht="15.7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ht="15.7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ht="15.7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ht="15.7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ht="15.7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ht="15.7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ht="15.7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ht="15.7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ht="15.7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ht="15.7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ht="15.7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ht="15.7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ht="15.7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ht="15.7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ht="15.7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ht="15.7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ht="15.7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ht="15.7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ht="15.7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ht="15.7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ht="15.7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ht="15.7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ht="15.7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ht="15.7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ht="15.7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ht="15.7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ht="15.7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ht="15.7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ht="15.7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ht="15.7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ht="15.7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ht="15.7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ht="15.7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ht="15.7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ht="15.7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ht="15.7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ht="15.7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ht="15.7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ht="15.7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ht="15.7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ht="15.7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ht="15.7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ht="15.7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ht="15.7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ht="15.7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ht="15.7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ht="15.7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ht="15.7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ht="15.7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ht="15.7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ht="15.7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ht="15.7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ht="15.7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ht="15.7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ht="15.7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ht="15.7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ht="15.7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ht="15.7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ht="15.7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ht="15.7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ht="15.7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ht="15.7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ht="15.7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ht="15.7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ht="15.7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ht="15.7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ht="15.7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ht="15.7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ht="15.7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ht="15.7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ht="15.7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ht="15.7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ht="15.7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ht="15.7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ht="15.7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ht="15.7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ht="15.7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ht="15.7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ht="15.7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ht="15.7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ht="15.7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ht="15.7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ht="15.7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ht="15.7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ht="15.7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ht="15.7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ht="15.7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ht="15.7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ht="15.7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ht="15.7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ht="15.7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ht="15.7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ht="15.7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ht="15.7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ht="15.7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ht="15.7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ht="15.7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ht="15.7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ht="15.7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ht="15.7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ht="15.7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ht="15.7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ht="15.7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ht="15.7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ht="15.7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ht="15.7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ht="15.7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ht="15.7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ht="15.7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ht="15.7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ht="15.7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ht="15.7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ht="15.7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ht="15.7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ht="15.7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ht="15.7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ht="15.7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ht="15.7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ht="15.7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ht="15.7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ht="15.7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ht="15.7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ht="15.7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ht="15.7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ht="15.7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ht="15.7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ht="15.7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ht="15.7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ht="15.7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ht="15.7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ht="15.7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ht="15.7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ht="15.7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ht="15.7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ht="15.7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ht="15.7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ht="15.7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ht="15.7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ht="15.7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ht="15.7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ht="15.7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ht="15.7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ht="15.7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ht="15.7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ht="15.7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ht="15.7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ht="15.7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ht="15.7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ht="15.7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ht="15.7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ht="15.7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ht="15.7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ht="15.7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ht="15.7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ht="15.7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ht="15.7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ht="15.7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ht="15.7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ht="15.7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ht="15.7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ht="15.7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ht="15.7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ht="15.7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ht="15.7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ht="15.7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ht="15.7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ht="15.7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ht="15.7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ht="15.7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ht="15.7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ht="15.7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ht="15.7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ht="15.7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ht="15.7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ht="15.7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ht="15.7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ht="15.7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ht="15.7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ht="15.7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ht="15.7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ht="15.7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ht="15.7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ht="15.7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ht="15.7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ht="15.7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ht="15.7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ht="15.7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ht="15.7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ht="15.7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ht="15.7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ht="15.7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ht="15.7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ht="15.7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ht="15.7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ht="15.7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ht="15.7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ht="15.7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ht="15.7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ht="15.7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ht="15.7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ht="15.7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ht="15.7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ht="15.7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ht="15.7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ht="15.7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ht="15.7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ht="15.7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ht="15.7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ht="15.7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ht="15.7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ht="15.7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ht="15.7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ht="15.7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ht="15.7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ht="15.7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ht="15.7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ht="15.7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ht="15.7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ht="15.7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ht="15.7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ht="15.7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ht="15.7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ht="15.7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ht="15.7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ht="15.7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ht="15.7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ht="15.7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ht="15.7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ht="15.7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ht="15.7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ht="15.7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ht="15.7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ht="15.7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ht="15.7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ht="15.7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ht="15.7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ht="15.7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ht="15.7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ht="15.7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ht="15.7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ht="15.7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ht="15.7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ht="15.7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ht="15.7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ht="15.7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ht="15.7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ht="15.7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ht="15.7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ht="15.7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ht="15.7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ht="15.7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ht="15.7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ht="15.7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ht="15.7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ht="15.7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ht="15.7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ht="15.7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ht="15.7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ht="15.7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ht="15.7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ht="15.7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ht="15.7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ht="15.7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ht="15.7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ht="15.7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ht="15.7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ht="15.7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ht="15.7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ht="15.7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ht="15.7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ht="15.7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ht="15.7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ht="15.7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ht="15.7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ht="15.7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ht="15.7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ht="15.7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ht="15.7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ht="15.7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ht="15.7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ht="15.7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ht="15.7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ht="15.7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ht="15.7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ht="15.7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ht="15.7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ht="15.7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ht="15.7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ht="15.7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ht="15.7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ht="15.7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ht="15.7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ht="15.7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ht="15.7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ht="15.7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ht="15.7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ht="15.7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ht="15.7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ht="15.7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ht="15.7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ht="15.7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ht="15.7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ht="15.7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ht="15.7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ht="15.7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ht="15.7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ht="15.7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ht="15.7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ht="15.7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ht="15.7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ht="15.7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ht="15.7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ht="15.7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ht="15.7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ht="15.7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ht="15.7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ht="15.7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ht="15.7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ht="15.7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ht="15.7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ht="15.7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ht="15.7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ht="15.7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ht="15.7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ht="15.7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ht="15.7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ht="15.7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ht="15.7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ht="15.7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ht="15.7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ht="15.7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ht="15.7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ht="15.7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ht="15.7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ht="15.7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ht="15.7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ht="15.7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ht="15.7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ht="15.7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ht="15.7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ht="15.7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ht="15.7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ht="15.7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ht="15.7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ht="15.7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ht="15.7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ht="15.7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ht="15.7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ht="15.7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ht="15.7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ht="15.7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ht="15.7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ht="15.7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ht="15.7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ht="15.7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ht="15.7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ht="15.7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ht="15.7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ht="15.7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ht="15.7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ht="15.7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ht="15.7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ht="15.7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ht="15.7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ht="15.7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ht="15.7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ht="15.7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ht="15.7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ht="15.7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ht="15.7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ht="15.7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ht="15.7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ht="15.7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ht="15.7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ht="15.7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ht="15.7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ht="15.7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ht="15.7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ht="15.7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ht="15.7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ht="15.7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ht="15.7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ht="15.7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ht="15.7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ht="15.7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ht="15.7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ht="15.7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mergeCells count="15">
    <mergeCell ref="F17:F21"/>
    <mergeCell ref="A24:F24"/>
    <mergeCell ref="F25:F29"/>
    <mergeCell ref="A32:F32"/>
    <mergeCell ref="F33:F34"/>
    <mergeCell ref="A37:B37"/>
    <mergeCell ref="C37:D37"/>
    <mergeCell ref="A47:E47"/>
    <mergeCell ref="A1:F1"/>
    <mergeCell ref="F2:F4"/>
    <mergeCell ref="A6:F6"/>
    <mergeCell ref="F7:F9"/>
    <mergeCell ref="A11:F11"/>
    <mergeCell ref="F12:F13"/>
    <mergeCell ref="A16:F16"/>
  </mergeCells>
  <printOptions/>
  <pageMargins bottom="0.75" footer="0.0" header="0.0" left="0.7" right="0.7" top="0.75"/>
  <pageSetup orientation="landscape"/>
  <drawing r:id="rId1"/>
  <tableParts count="4"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14.0"/>
    <col customWidth="1" min="2" max="2" width="14.88"/>
    <col customWidth="1" min="3" max="3" width="14.0"/>
    <col customWidth="1" min="4" max="4" width="14.88"/>
    <col customWidth="1" min="5" max="5" width="17.0"/>
    <col customWidth="1" min="6" max="6" width="14.88"/>
    <col customWidth="1" min="7" max="7" width="5.63"/>
    <col customWidth="1" min="8" max="8" width="14.88"/>
    <col customWidth="1" min="9" max="9" width="5.63"/>
    <col customWidth="1" min="10" max="10" width="4.0"/>
    <col customWidth="1" min="11" max="11" width="17.0"/>
    <col customWidth="1" min="12" max="12" width="5.63"/>
    <col customWidth="1" min="13" max="26" width="8.63"/>
  </cols>
  <sheetData>
    <row r="1">
      <c r="A1" s="1" t="s">
        <v>0</v>
      </c>
      <c r="B1" s="2"/>
      <c r="C1" s="2"/>
      <c r="D1" s="4"/>
      <c r="F1" s="5" t="s">
        <v>2</v>
      </c>
      <c r="G1" s="6"/>
      <c r="H1" s="6"/>
      <c r="I1" s="7"/>
      <c r="K1" s="8" t="s">
        <v>3</v>
      </c>
      <c r="L1" s="4"/>
    </row>
    <row r="2">
      <c r="A2" s="11" t="s">
        <v>5</v>
      </c>
      <c r="B2" s="13"/>
      <c r="C2" s="11" t="s">
        <v>6</v>
      </c>
      <c r="D2" s="13"/>
      <c r="F2" s="11" t="s">
        <v>5</v>
      </c>
      <c r="G2" s="13"/>
      <c r="H2" s="16" t="s">
        <v>6</v>
      </c>
      <c r="I2" s="13"/>
      <c r="K2" s="11" t="s">
        <v>9</v>
      </c>
      <c r="L2" s="13"/>
    </row>
    <row r="3">
      <c r="A3" s="19" t="s">
        <v>0</v>
      </c>
      <c r="B3" s="21" t="s">
        <v>10</v>
      </c>
      <c r="C3" s="19" t="s">
        <v>0</v>
      </c>
      <c r="D3" s="21" t="s">
        <v>10</v>
      </c>
      <c r="F3" s="19" t="s">
        <v>2</v>
      </c>
      <c r="G3" s="21" t="s">
        <v>10</v>
      </c>
      <c r="H3" s="25" t="s">
        <v>2</v>
      </c>
      <c r="I3" s="21" t="s">
        <v>10</v>
      </c>
      <c r="K3" s="19" t="s">
        <v>3</v>
      </c>
      <c r="L3" s="21" t="s">
        <v>10</v>
      </c>
    </row>
    <row r="4">
      <c r="A4" s="30">
        <v>116.0</v>
      </c>
      <c r="B4" s="41">
        <f>COUNTIF('Bestillings ark'!$D$9:$D$27,"116")</f>
        <v>0</v>
      </c>
      <c r="C4" s="30">
        <v>116.0</v>
      </c>
      <c r="D4" s="41">
        <f>COUNTIF('Bestillings ark'!$E$9:$E$27,"116")</f>
        <v>0</v>
      </c>
      <c r="F4" s="30" t="s">
        <v>17</v>
      </c>
      <c r="G4" s="41">
        <f>COUNTIF('Bestillings ark'!$D$9:$D$27,"XS")</f>
        <v>0</v>
      </c>
      <c r="H4" s="30" t="s">
        <v>17</v>
      </c>
      <c r="I4" s="41">
        <f>COUNTIF('Bestillings ark'!$E$9:$E$27,"XS")</f>
        <v>0</v>
      </c>
      <c r="K4" s="52" t="s">
        <v>18</v>
      </c>
      <c r="L4" s="54">
        <f>COUNTIF('Bestillings ark'!$F$9:$F$27,"27-30")</f>
        <v>0</v>
      </c>
    </row>
    <row r="5">
      <c r="A5" s="58">
        <v>128.0</v>
      </c>
      <c r="B5" s="60">
        <f>COUNTIF('Bestillings ark'!$D$9:$D$27,"128")</f>
        <v>0</v>
      </c>
      <c r="C5" s="58">
        <v>128.0</v>
      </c>
      <c r="D5" s="60">
        <f>COUNTIF('Bestillings ark'!$E$9:$E$27,"128")</f>
        <v>0</v>
      </c>
      <c r="F5" s="66" t="s">
        <v>27</v>
      </c>
      <c r="G5" s="60">
        <f>COUNTIF('Bestillings ark'!$D$9:$D$27,"S")</f>
        <v>0</v>
      </c>
      <c r="H5" s="66" t="s">
        <v>27</v>
      </c>
      <c r="I5" s="60">
        <f>COUNTIF('Bestillings ark'!$E$9:$E$27,"S")</f>
        <v>0</v>
      </c>
      <c r="K5" s="58" t="s">
        <v>33</v>
      </c>
      <c r="L5" s="60">
        <f>COUNTIF('Bestillings ark'!$F$9:$F$27,"31-34")</f>
        <v>0</v>
      </c>
    </row>
    <row r="6">
      <c r="A6" s="74">
        <v>140.0</v>
      </c>
      <c r="B6" s="77">
        <f>COUNTIF('Bestillings ark'!$D$9:$D$27,"140")</f>
        <v>0</v>
      </c>
      <c r="C6" s="74">
        <v>140.0</v>
      </c>
      <c r="D6" s="77">
        <f>COUNTIF('Bestillings ark'!$E$9:$E$27,"140")</f>
        <v>0</v>
      </c>
      <c r="F6" s="74" t="s">
        <v>41</v>
      </c>
      <c r="G6" s="77">
        <f>COUNTIF('Bestillings ark'!$D$9:$D$27,"M")</f>
        <v>0</v>
      </c>
      <c r="H6" s="74" t="s">
        <v>41</v>
      </c>
      <c r="I6" s="77">
        <f>COUNTIF('Bestillings ark'!$E$9:$E$27,"M")</f>
        <v>0</v>
      </c>
      <c r="K6" s="74" t="s">
        <v>43</v>
      </c>
      <c r="L6" s="77">
        <f>COUNTIF('Bestillings ark'!$F$9:$F$27,"35-38")</f>
        <v>0</v>
      </c>
    </row>
    <row r="7">
      <c r="A7" s="58">
        <v>152.0</v>
      </c>
      <c r="B7" s="60">
        <f>COUNTIF('Bestillings ark'!$D$9:$D$27,"152")</f>
        <v>0</v>
      </c>
      <c r="C7" s="58">
        <v>152.0</v>
      </c>
      <c r="D7" s="60">
        <f>COUNTIF('Bestillings ark'!$E$9:$E$27,"152")</f>
        <v>0</v>
      </c>
      <c r="F7" s="58" t="s">
        <v>44</v>
      </c>
      <c r="G7" s="60">
        <f>COUNTIF('Bestillings ark'!$D$9:$D$27,"L")</f>
        <v>0</v>
      </c>
      <c r="H7" s="58" t="s">
        <v>44</v>
      </c>
      <c r="I7" s="60">
        <f>COUNTIF('Bestillings ark'!$E$9:$E$27,"L")</f>
        <v>0</v>
      </c>
      <c r="K7" s="58" t="s">
        <v>45</v>
      </c>
      <c r="L7" s="86">
        <f>COUNTIF('Bestillings ark'!$F$9:$F$27,"39-42")</f>
        <v>0</v>
      </c>
    </row>
    <row r="8">
      <c r="A8" s="87">
        <v>164.0</v>
      </c>
      <c r="B8" s="88">
        <f>COUNTIF('Bestillings ark'!$D$9:$D$27,"164")</f>
        <v>0</v>
      </c>
      <c r="C8" s="87">
        <v>164.0</v>
      </c>
      <c r="D8" s="88">
        <f>COUNTIF('Bestillings ark'!$E$9:$E$27,"164")</f>
        <v>0</v>
      </c>
      <c r="F8" s="74" t="s">
        <v>51</v>
      </c>
      <c r="G8" s="77">
        <f>COUNTIF('Bestillings ark'!$D$9:$D$27,"XL")</f>
        <v>0</v>
      </c>
      <c r="H8" s="74" t="s">
        <v>51</v>
      </c>
      <c r="I8" s="77">
        <f>COUNTIF('Bestillings ark'!$E$9:$E$27,"XL")</f>
        <v>0</v>
      </c>
      <c r="K8" s="74" t="s">
        <v>52</v>
      </c>
      <c r="L8" s="88">
        <f>COUNTIF('Bestillings ark'!$F$9:$F$27,"43-46")</f>
        <v>0</v>
      </c>
    </row>
    <row r="9">
      <c r="A9" s="89" t="s">
        <v>53</v>
      </c>
      <c r="B9" s="91">
        <f>SUM(B4:B8)</f>
        <v>0</v>
      </c>
      <c r="C9" s="89" t="s">
        <v>53</v>
      </c>
      <c r="D9" s="91">
        <f>SUM(D4:D8)</f>
        <v>0</v>
      </c>
      <c r="F9" s="58" t="s">
        <v>54</v>
      </c>
      <c r="G9" s="86">
        <f>COUNTIF('Bestillings ark'!$D$9:$D$27,"2XL")</f>
        <v>0</v>
      </c>
      <c r="H9" s="58" t="s">
        <v>54</v>
      </c>
      <c r="I9" s="86">
        <f>COUNTIF('Bestillings ark'!$E$9:$E$27,"2XL")</f>
        <v>0</v>
      </c>
      <c r="K9" s="93" t="s">
        <v>59</v>
      </c>
      <c r="L9" s="94">
        <f>COUNTIF('Bestillings ark'!$F$9:$F$27,"47-49")</f>
        <v>0</v>
      </c>
    </row>
    <row r="10">
      <c r="A10" s="49"/>
      <c r="B10" s="49"/>
      <c r="C10" s="49"/>
      <c r="D10" s="49"/>
      <c r="F10" s="87" t="s">
        <v>60</v>
      </c>
      <c r="G10" s="88">
        <f>COUNTIF('Bestillings ark'!$D$9:$D$27,"3XL")</f>
        <v>0</v>
      </c>
      <c r="H10" s="87" t="s">
        <v>60</v>
      </c>
      <c r="I10" s="88">
        <f>COUNTIF('Bestillings ark'!$E$9:$E$27,"3XL")</f>
        <v>0</v>
      </c>
      <c r="K10" s="89" t="s">
        <v>53</v>
      </c>
      <c r="L10" s="91">
        <f>SUM(L4:L9)</f>
        <v>0</v>
      </c>
    </row>
    <row r="11">
      <c r="A11" s="49"/>
      <c r="B11" s="49"/>
      <c r="C11" s="49"/>
      <c r="D11" s="49"/>
      <c r="F11" s="89" t="s">
        <v>53</v>
      </c>
      <c r="G11" s="91">
        <f>SUM(G4:G9)</f>
        <v>0</v>
      </c>
      <c r="H11" s="95" t="s">
        <v>53</v>
      </c>
      <c r="I11" s="91">
        <f>SUM(I4:I9)</f>
        <v>0</v>
      </c>
    </row>
    <row r="12">
      <c r="A12" s="49"/>
      <c r="B12" s="49"/>
      <c r="C12" s="49"/>
      <c r="D12" s="49"/>
      <c r="F12" s="49"/>
      <c r="G12" s="49"/>
      <c r="H12" s="49"/>
      <c r="I12" s="49"/>
    </row>
    <row r="13">
      <c r="A13" s="49"/>
      <c r="B13" s="49"/>
      <c r="C13" s="49"/>
      <c r="D13" s="49"/>
      <c r="F13" s="49"/>
      <c r="G13" s="49"/>
      <c r="H13" s="49"/>
      <c r="I13" s="49"/>
    </row>
    <row r="14">
      <c r="A14" s="1" t="s">
        <v>0</v>
      </c>
      <c r="B14" s="2"/>
      <c r="C14" s="2"/>
      <c r="D14" s="4"/>
      <c r="F14" s="97" t="s">
        <v>2</v>
      </c>
      <c r="G14" s="2"/>
      <c r="H14" s="2"/>
      <c r="I14" s="4"/>
      <c r="K14" s="8" t="s">
        <v>3</v>
      </c>
      <c r="L14" s="4"/>
    </row>
    <row r="15">
      <c r="A15" s="11" t="s">
        <v>66</v>
      </c>
      <c r="B15" s="13"/>
      <c r="C15" s="98" t="s">
        <v>72</v>
      </c>
      <c r="D15" s="99"/>
      <c r="F15" s="11" t="s">
        <v>66</v>
      </c>
      <c r="G15" s="13"/>
      <c r="H15" s="11" t="s">
        <v>72</v>
      </c>
      <c r="I15" s="13"/>
      <c r="K15" s="11" t="s">
        <v>73</v>
      </c>
      <c r="L15" s="13"/>
    </row>
    <row r="16">
      <c r="A16" s="19" t="s">
        <v>0</v>
      </c>
      <c r="B16" s="21" t="s">
        <v>10</v>
      </c>
      <c r="C16" s="25" t="s">
        <v>0</v>
      </c>
      <c r="D16" s="21" t="s">
        <v>10</v>
      </c>
      <c r="F16" s="19" t="s">
        <v>2</v>
      </c>
      <c r="G16" s="21" t="s">
        <v>10</v>
      </c>
      <c r="H16" s="19" t="s">
        <v>2</v>
      </c>
      <c r="I16" s="21" t="s">
        <v>10</v>
      </c>
      <c r="K16" s="100" t="s">
        <v>3</v>
      </c>
      <c r="L16" s="101" t="s">
        <v>10</v>
      </c>
    </row>
    <row r="17">
      <c r="A17" s="30">
        <v>116.0</v>
      </c>
      <c r="B17" s="41">
        <f>COUNTIF('Bestillings ark'!$D$30:$D$33,"116")</f>
        <v>0</v>
      </c>
      <c r="C17" s="30">
        <v>116.0</v>
      </c>
      <c r="D17" s="41">
        <f>COUNTIF('Bestillings ark'!$F$30:$F$33,"116")</f>
        <v>0</v>
      </c>
      <c r="F17" s="30" t="s">
        <v>17</v>
      </c>
      <c r="G17" s="41">
        <f>COUNTIF('Bestillings ark'!$D$30:$D$33,"XS")</f>
        <v>0</v>
      </c>
      <c r="H17" s="30" t="s">
        <v>17</v>
      </c>
      <c r="I17" s="41">
        <f>COUNTIF('Bestillings ark'!$F$30:$F$33,"XS")</f>
        <v>0</v>
      </c>
      <c r="K17" s="52" t="s">
        <v>18</v>
      </c>
      <c r="L17" s="77">
        <f>COUNTIF('Bestillings ark'!$H$30:$H$33,"27-30")</f>
        <v>0</v>
      </c>
    </row>
    <row r="18">
      <c r="A18" s="58">
        <v>128.0</v>
      </c>
      <c r="B18" s="60">
        <f>COUNTIF('Bestillings ark'!$D$30:$D$33,"128")</f>
        <v>0</v>
      </c>
      <c r="C18" s="58">
        <v>128.0</v>
      </c>
      <c r="D18" s="60">
        <f>COUNTIF('Bestillings ark'!$F$30:$F$33,"128")</f>
        <v>0</v>
      </c>
      <c r="F18" s="66" t="s">
        <v>27</v>
      </c>
      <c r="G18" s="60">
        <f>COUNTIF('Bestillings ark'!$D$30:$D$33,"S")</f>
        <v>0</v>
      </c>
      <c r="H18" s="66" t="s">
        <v>27</v>
      </c>
      <c r="I18" s="60">
        <f>COUNTIF('Bestillings ark'!$F$30:$F$33,"S")</f>
        <v>0</v>
      </c>
      <c r="K18" s="58" t="s">
        <v>33</v>
      </c>
      <c r="L18" s="60">
        <f>COUNTIF('Bestillings ark'!$H$30:$H$33,"31-34")</f>
        <v>0</v>
      </c>
    </row>
    <row r="19">
      <c r="A19" s="74">
        <v>140.0</v>
      </c>
      <c r="B19" s="77">
        <f>COUNTIF('Bestillings ark'!$D$30:$D$33,"140")</f>
        <v>0</v>
      </c>
      <c r="C19" s="74">
        <v>140.0</v>
      </c>
      <c r="D19" s="77">
        <f>COUNTIF('Bestillings ark'!$F$30:$F$33,"140")</f>
        <v>0</v>
      </c>
      <c r="F19" s="74" t="s">
        <v>41</v>
      </c>
      <c r="G19" s="77">
        <f>COUNTIF('Bestillings ark'!$D$30:$D$33,"M")</f>
        <v>0</v>
      </c>
      <c r="H19" s="74" t="s">
        <v>41</v>
      </c>
      <c r="I19" s="77">
        <f>COUNTIF('Bestillings ark'!$F$30:$F$33,"M")</f>
        <v>0</v>
      </c>
      <c r="K19" s="74" t="s">
        <v>43</v>
      </c>
      <c r="L19" s="77">
        <f>COUNTIF('Bestillings ark'!$H$30:$H$33,"35-38")</f>
        <v>0</v>
      </c>
    </row>
    <row r="20">
      <c r="A20" s="58">
        <v>152.0</v>
      </c>
      <c r="B20" s="60">
        <f>COUNTIF('Bestillings ark'!$D$30:$D$33,"152")</f>
        <v>0</v>
      </c>
      <c r="C20" s="58">
        <v>152.0</v>
      </c>
      <c r="D20" s="60">
        <f>COUNTIF('Bestillings ark'!$F$30:$F$33,"152")</f>
        <v>0</v>
      </c>
      <c r="F20" s="58" t="s">
        <v>44</v>
      </c>
      <c r="G20" s="60">
        <f>COUNTIF('Bestillings ark'!$D$30:$D$33,"L")</f>
        <v>0</v>
      </c>
      <c r="H20" s="58" t="s">
        <v>44</v>
      </c>
      <c r="I20" s="60">
        <f>COUNTIF('Bestillings ark'!$F$30:$F$33,"L")</f>
        <v>0</v>
      </c>
      <c r="K20" s="58" t="s">
        <v>45</v>
      </c>
      <c r="L20" s="60">
        <f>COUNTIF('Bestillings ark'!$H$30:$H$33,"39-42")</f>
        <v>0</v>
      </c>
    </row>
    <row r="21" ht="15.75" customHeight="1">
      <c r="A21" s="87">
        <v>164.0</v>
      </c>
      <c r="B21" s="88">
        <f>COUNTIF('Bestillings ark'!$D$30:$D$33,"164")</f>
        <v>0</v>
      </c>
      <c r="C21" s="87">
        <v>164.0</v>
      </c>
      <c r="D21" s="88">
        <f>COUNTIF('Bestillings ark'!$F$30:$F$33,"164")</f>
        <v>0</v>
      </c>
      <c r="F21" s="74" t="s">
        <v>51</v>
      </c>
      <c r="G21" s="77">
        <f>COUNTIF('Bestillings ark'!$D$30:$D$33,"XL")</f>
        <v>0</v>
      </c>
      <c r="H21" s="74" t="s">
        <v>51</v>
      </c>
      <c r="I21" s="77">
        <f>COUNTIF('Bestillings ark'!$F$30:$F$33,"XL")</f>
        <v>0</v>
      </c>
      <c r="K21" s="74" t="s">
        <v>52</v>
      </c>
      <c r="L21" s="77">
        <f>COUNTIF('Bestillings ark'!$H$30:$H$33,"43-46")</f>
        <v>0</v>
      </c>
    </row>
    <row r="22" ht="15.75" customHeight="1">
      <c r="A22" s="89" t="s">
        <v>53</v>
      </c>
      <c r="B22" s="91">
        <f>SUM(B17:B21)</f>
        <v>0</v>
      </c>
      <c r="C22" s="95" t="s">
        <v>53</v>
      </c>
      <c r="D22" s="91">
        <f>SUM(D17:D21)</f>
        <v>0</v>
      </c>
      <c r="F22" s="58" t="s">
        <v>54</v>
      </c>
      <c r="G22" s="86">
        <f>COUNTIF('Bestillings ark'!$D$30:$D$33,"2XL")</f>
        <v>0</v>
      </c>
      <c r="H22" s="58" t="s">
        <v>54</v>
      </c>
      <c r="I22" s="86">
        <f>COUNTIF('Bestillings ark'!$F$30:$F$33,"2XL")</f>
        <v>0</v>
      </c>
      <c r="K22" s="125" t="s">
        <v>59</v>
      </c>
      <c r="L22" s="86">
        <f>COUNTIF('Bestillings ark'!$H$30:$H$33,"47-49")</f>
        <v>0</v>
      </c>
    </row>
    <row r="23" ht="15.75" customHeight="1">
      <c r="A23" s="49"/>
      <c r="B23" s="49"/>
      <c r="C23" s="49"/>
      <c r="D23" s="49"/>
      <c r="F23" s="87" t="s">
        <v>60</v>
      </c>
      <c r="G23" s="86">
        <f>COUNTIF('Bestillings ark'!$D$30:$D$33,"3XL")</f>
        <v>0</v>
      </c>
      <c r="H23" s="87" t="s">
        <v>60</v>
      </c>
      <c r="I23" s="86">
        <f>COUNTIF('Bestillings ark'!$F$30:$F$33,"3XL")</f>
        <v>0</v>
      </c>
      <c r="K23" s="89" t="s">
        <v>53</v>
      </c>
      <c r="L23" s="126">
        <f>SUM(L17:L22)</f>
        <v>0</v>
      </c>
    </row>
    <row r="24" ht="15.75" customHeight="1">
      <c r="F24" s="89" t="s">
        <v>53</v>
      </c>
      <c r="G24" s="91">
        <f>SUM(G17:G22)</f>
        <v>0</v>
      </c>
      <c r="H24" s="89" t="s">
        <v>53</v>
      </c>
      <c r="I24" s="91">
        <f>SUM(I17:I22)</f>
        <v>0</v>
      </c>
    </row>
    <row r="25" ht="15.75" customHeight="1"/>
    <row r="26" ht="15.75" customHeight="1"/>
    <row r="27" ht="15.75" customHeight="1"/>
    <row r="28" ht="15.75" customHeight="1">
      <c r="A28" s="69" t="s">
        <v>5</v>
      </c>
      <c r="B28" s="48"/>
      <c r="C28" s="69" t="s">
        <v>6</v>
      </c>
      <c r="D28" s="48"/>
      <c r="E28" s="127" t="s">
        <v>9</v>
      </c>
    </row>
    <row r="29" ht="15.75" customHeight="1">
      <c r="A29" s="128" t="s">
        <v>0</v>
      </c>
      <c r="B29" s="128" t="s">
        <v>2</v>
      </c>
      <c r="C29" s="128" t="s">
        <v>0</v>
      </c>
      <c r="D29" s="128" t="s">
        <v>2</v>
      </c>
      <c r="E29" s="128" t="s">
        <v>3</v>
      </c>
    </row>
    <row r="30" ht="15.75" customHeight="1">
      <c r="A30" s="67">
        <v>116.0</v>
      </c>
      <c r="B30" s="67" t="s">
        <v>17</v>
      </c>
      <c r="C30" s="67">
        <v>116.0</v>
      </c>
      <c r="D30" s="67" t="s">
        <v>17</v>
      </c>
      <c r="E30" s="67" t="s">
        <v>18</v>
      </c>
    </row>
    <row r="31" ht="15.75" customHeight="1">
      <c r="A31" s="67">
        <v>128.0</v>
      </c>
      <c r="B31" s="67" t="s">
        <v>27</v>
      </c>
      <c r="C31" s="67">
        <v>128.0</v>
      </c>
      <c r="D31" s="67" t="s">
        <v>27</v>
      </c>
      <c r="E31" s="67" t="s">
        <v>33</v>
      </c>
    </row>
    <row r="32" ht="15.75" customHeight="1">
      <c r="A32" s="67">
        <v>140.0</v>
      </c>
      <c r="B32" s="67" t="s">
        <v>41</v>
      </c>
      <c r="C32" s="67">
        <v>140.0</v>
      </c>
      <c r="D32" s="67" t="s">
        <v>41</v>
      </c>
      <c r="E32" s="67" t="s">
        <v>43</v>
      </c>
    </row>
    <row r="33" ht="15.75" customHeight="1">
      <c r="A33" s="67">
        <v>152.0</v>
      </c>
      <c r="B33" s="67" t="s">
        <v>44</v>
      </c>
      <c r="C33" s="67">
        <v>152.0</v>
      </c>
      <c r="D33" s="67" t="s">
        <v>44</v>
      </c>
      <c r="E33" s="67" t="s">
        <v>45</v>
      </c>
    </row>
    <row r="34" ht="15.75" customHeight="1">
      <c r="A34" s="67">
        <v>164.0</v>
      </c>
      <c r="B34" s="67" t="s">
        <v>51</v>
      </c>
      <c r="C34" s="67">
        <v>164.0</v>
      </c>
      <c r="D34" s="67" t="s">
        <v>51</v>
      </c>
      <c r="E34" s="67" t="s">
        <v>52</v>
      </c>
    </row>
    <row r="35" ht="15.75" customHeight="1">
      <c r="A35" s="49"/>
      <c r="B35" s="67" t="s">
        <v>54</v>
      </c>
      <c r="C35" s="49"/>
      <c r="D35" s="67" t="s">
        <v>54</v>
      </c>
      <c r="E35" s="67" t="s">
        <v>59</v>
      </c>
    </row>
    <row r="36" ht="15.75" customHeight="1">
      <c r="A36" s="49"/>
      <c r="B36" s="67" t="s">
        <v>60</v>
      </c>
      <c r="C36" s="49"/>
      <c r="D36" s="67" t="s">
        <v>60</v>
      </c>
      <c r="E36" s="49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1:D1"/>
    <mergeCell ref="F1:I1"/>
    <mergeCell ref="K1:L1"/>
    <mergeCell ref="A2:B2"/>
    <mergeCell ref="F2:G2"/>
    <mergeCell ref="H2:I2"/>
    <mergeCell ref="K2:L2"/>
    <mergeCell ref="K14:L14"/>
    <mergeCell ref="K15:L15"/>
    <mergeCell ref="A28:B28"/>
    <mergeCell ref="C28:D28"/>
    <mergeCell ref="C2:D2"/>
    <mergeCell ref="A14:D14"/>
    <mergeCell ref="F14:I14"/>
    <mergeCell ref="A15:B15"/>
    <mergeCell ref="C15:D15"/>
    <mergeCell ref="F15:G15"/>
    <mergeCell ref="H15:I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2024-09-01T09:57:20Z</dcterms:created>
  <dc:creator>Sebastian Holst</dc:creator>
</cp:coreProperties>
</file>